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3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4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5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1-working\0 - CMAC\1 - Journal Paper 3\0 - Prep for submission\Supplementary Materials\Lake Newell Spreadsheets\"/>
    </mc:Choice>
  </mc:AlternateContent>
  <xr:revisionPtr revIDLastSave="0" documentId="13_ncr:1_{ED6B0DDC-6D84-45F5-93F1-DB565F8CF1E5}" xr6:coauthVersionLast="47" xr6:coauthVersionMax="47" xr10:uidLastSave="{00000000-0000-0000-0000-000000000000}"/>
  <bookViews>
    <workbookView xWindow="312" yWindow="0" windowWidth="30408" windowHeight="18528" xr2:uid="{1F2A45D4-6242-4E58-8855-8A712860A957}"/>
  </bookViews>
  <sheets>
    <sheet name="8-06-23 Lk Newell-1 Summary" sheetId="8" r:id="rId1"/>
    <sheet name="Blue" sheetId="2" r:id="rId2"/>
    <sheet name="Green" sheetId="3" r:id="rId3"/>
    <sheet name="Red" sheetId="4" r:id="rId4"/>
    <sheet name="NIR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5" i="4" l="1"/>
  <c r="AB26" i="4"/>
  <c r="AB24" i="4"/>
  <c r="S25" i="8"/>
  <c r="T25" i="8"/>
  <c r="U25" i="8"/>
  <c r="V25" i="8"/>
  <c r="W25" i="8"/>
  <c r="X25" i="8"/>
  <c r="Y25" i="8"/>
  <c r="S26" i="8"/>
  <c r="T26" i="8"/>
  <c r="U26" i="8"/>
  <c r="V26" i="8"/>
  <c r="W26" i="8"/>
  <c r="X26" i="8"/>
  <c r="Y26" i="8"/>
  <c r="S27" i="8"/>
  <c r="T27" i="8"/>
  <c r="U27" i="8"/>
  <c r="V27" i="8"/>
  <c r="W27" i="8"/>
  <c r="X27" i="8"/>
  <c r="Y27" i="8"/>
  <c r="S28" i="8"/>
  <c r="T28" i="8"/>
  <c r="W28" i="8"/>
  <c r="R26" i="8"/>
  <c r="R27" i="8"/>
  <c r="R28" i="8"/>
  <c r="R25" i="8"/>
  <c r="S22" i="8"/>
  <c r="T22" i="8"/>
  <c r="U22" i="8"/>
  <c r="V22" i="8"/>
  <c r="W22" i="8"/>
  <c r="X22" i="8"/>
  <c r="S23" i="8"/>
  <c r="T23" i="8"/>
  <c r="U23" i="8"/>
  <c r="V23" i="8"/>
  <c r="W23" i="8"/>
  <c r="X23" i="8"/>
  <c r="S24" i="8"/>
  <c r="T24" i="8"/>
  <c r="U24" i="8"/>
  <c r="V24" i="8"/>
  <c r="W24" i="8"/>
  <c r="X24" i="8"/>
  <c r="R23" i="8"/>
  <c r="R24" i="8"/>
  <c r="R22" i="8"/>
  <c r="S20" i="8"/>
  <c r="T20" i="8"/>
  <c r="U20" i="8"/>
  <c r="V20" i="8"/>
  <c r="W20" i="8"/>
  <c r="X20" i="8"/>
  <c r="Y20" i="8"/>
  <c r="T21" i="8"/>
  <c r="W21" i="8"/>
  <c r="R21" i="8"/>
  <c r="R20" i="8"/>
  <c r="W25" i="3"/>
  <c r="Y25" i="3"/>
  <c r="AB25" i="3"/>
  <c r="R19" i="8"/>
  <c r="S19" i="8"/>
  <c r="T19" i="8"/>
  <c r="U19" i="8"/>
  <c r="V19" i="8"/>
  <c r="W19" i="8"/>
  <c r="X19" i="8"/>
  <c r="Y19" i="8"/>
  <c r="S15" i="8"/>
  <c r="T15" i="8"/>
  <c r="U15" i="8"/>
  <c r="W15" i="8"/>
  <c r="X15" i="8"/>
  <c r="R16" i="8"/>
  <c r="S16" i="8"/>
  <c r="T16" i="8"/>
  <c r="U16" i="8"/>
  <c r="V16" i="8"/>
  <c r="W16" i="8"/>
  <c r="X16" i="8"/>
  <c r="Y16" i="8"/>
  <c r="R17" i="8"/>
  <c r="S17" i="8"/>
  <c r="T17" i="8"/>
  <c r="U17" i="8"/>
  <c r="V17" i="8"/>
  <c r="W17" i="8"/>
  <c r="X17" i="8"/>
  <c r="Y17" i="8"/>
  <c r="R18" i="8"/>
  <c r="S18" i="8"/>
  <c r="T18" i="8"/>
  <c r="U18" i="8"/>
  <c r="V18" i="8"/>
  <c r="W18" i="8"/>
  <c r="X18" i="8"/>
  <c r="Y18" i="8"/>
  <c r="Q18" i="8"/>
  <c r="AD26" i="5"/>
  <c r="AD25" i="5"/>
  <c r="AD24" i="5"/>
  <c r="AC26" i="5"/>
  <c r="AC25" i="5"/>
  <c r="AC24" i="5"/>
  <c r="AB25" i="5"/>
  <c r="AB26" i="5"/>
  <c r="AB27" i="5"/>
  <c r="AB24" i="5"/>
  <c r="AA25" i="5"/>
  <c r="AA26" i="5"/>
  <c r="AA24" i="5"/>
  <c r="X27" i="5"/>
  <c r="X26" i="5"/>
  <c r="X25" i="5"/>
  <c r="X24" i="5"/>
  <c r="Y25" i="5"/>
  <c r="Y26" i="5"/>
  <c r="Y27" i="5"/>
  <c r="Y24" i="5"/>
  <c r="Z26" i="5"/>
  <c r="Z25" i="5"/>
  <c r="Z24" i="5"/>
  <c r="W25" i="5"/>
  <c r="W26" i="5"/>
  <c r="W27" i="5"/>
  <c r="W24" i="5"/>
  <c r="D65" i="5"/>
  <c r="B65" i="5"/>
  <c r="J65" i="5" s="1"/>
  <c r="AC27" i="5" s="1"/>
  <c r="D54" i="5"/>
  <c r="D43" i="5"/>
  <c r="Y25" i="4"/>
  <c r="Y26" i="4"/>
  <c r="Y24" i="4"/>
  <c r="AD27" i="5" l="1"/>
  <c r="Y28" i="8" s="1"/>
  <c r="X28" i="8"/>
  <c r="F65" i="5"/>
  <c r="Z27" i="5" s="1"/>
  <c r="AD26" i="4"/>
  <c r="Y24" i="8" s="1"/>
  <c r="AD25" i="4"/>
  <c r="Y23" i="8" s="1"/>
  <c r="AD24" i="4"/>
  <c r="Y22" i="8" s="1"/>
  <c r="AA25" i="4"/>
  <c r="AA26" i="4"/>
  <c r="AA24" i="4"/>
  <c r="AC26" i="4"/>
  <c r="AC25" i="4"/>
  <c r="AC24" i="4"/>
  <c r="Z26" i="4"/>
  <c r="Z25" i="4"/>
  <c r="Z24" i="4"/>
  <c r="X26" i="4"/>
  <c r="B46" i="4"/>
  <c r="X25" i="4"/>
  <c r="X24" i="4"/>
  <c r="W25" i="4"/>
  <c r="W26" i="4"/>
  <c r="W24" i="4"/>
  <c r="D46" i="4"/>
  <c r="J43" i="4"/>
  <c r="F43" i="4"/>
  <c r="AC24" i="3"/>
  <c r="AD24" i="3" s="1"/>
  <c r="AA24" i="3"/>
  <c r="AD24" i="2"/>
  <c r="AD25" i="2"/>
  <c r="AA25" i="2"/>
  <c r="AA24" i="2"/>
  <c r="Z24" i="3"/>
  <c r="AB24" i="3"/>
  <c r="Y24" i="3"/>
  <c r="X24" i="3"/>
  <c r="W24" i="3"/>
  <c r="D43" i="3"/>
  <c r="D32" i="3"/>
  <c r="E24" i="3"/>
  <c r="AC25" i="2"/>
  <c r="AC24" i="2"/>
  <c r="X25" i="2"/>
  <c r="X24" i="2"/>
  <c r="Z24" i="2"/>
  <c r="Z25" i="2"/>
  <c r="AB25" i="2"/>
  <c r="AB24" i="2"/>
  <c r="Y25" i="2"/>
  <c r="Y24" i="2"/>
  <c r="W25" i="2"/>
  <c r="W24" i="2"/>
  <c r="B43" i="2"/>
  <c r="B32" i="2"/>
  <c r="D43" i="2"/>
  <c r="D32" i="2"/>
  <c r="AA27" i="5" l="1"/>
  <c r="V28" i="8" s="1"/>
  <c r="U28" i="8"/>
  <c r="J43" i="2"/>
  <c r="F43" i="2"/>
  <c r="T32" i="2" l="1"/>
  <c r="T9" i="2"/>
  <c r="B54" i="5" l="1"/>
  <c r="B43" i="5"/>
  <c r="T73" i="4"/>
  <c r="T72" i="4"/>
  <c r="T71" i="4"/>
  <c r="T70" i="4"/>
  <c r="T69" i="4"/>
  <c r="T68" i="4"/>
  <c r="T67" i="4"/>
  <c r="T66" i="4"/>
  <c r="T65" i="4"/>
  <c r="T64" i="4"/>
  <c r="T63" i="4"/>
  <c r="T62" i="4"/>
  <c r="T61" i="4"/>
  <c r="T60" i="4"/>
  <c r="T59" i="4"/>
  <c r="T58" i="4"/>
  <c r="T57" i="4"/>
  <c r="T56" i="4"/>
  <c r="T55" i="4"/>
  <c r="T54" i="4"/>
  <c r="T53" i="4"/>
  <c r="T51" i="4"/>
  <c r="T50" i="4"/>
  <c r="T49" i="4"/>
  <c r="T48" i="4"/>
  <c r="T47" i="4"/>
  <c r="T46" i="4"/>
  <c r="T45" i="4"/>
  <c r="T44" i="4"/>
  <c r="T43" i="4"/>
  <c r="T42" i="4"/>
  <c r="T41" i="4"/>
  <c r="T40" i="4"/>
  <c r="T39" i="4"/>
  <c r="T38" i="4"/>
  <c r="T37" i="4"/>
  <c r="T36" i="4"/>
  <c r="T35" i="4"/>
  <c r="T34" i="4"/>
  <c r="T33" i="4"/>
  <c r="T32" i="4"/>
  <c r="T31" i="4"/>
  <c r="T10" i="4"/>
  <c r="T11" i="4"/>
  <c r="T12" i="4"/>
  <c r="B26" i="4" s="1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9" i="4"/>
  <c r="T6" i="4"/>
  <c r="T53" i="2"/>
  <c r="T31" i="2"/>
  <c r="F32" i="2"/>
  <c r="B43" i="3"/>
  <c r="J43" i="3" l="1"/>
  <c r="AC25" i="3" s="1"/>
  <c r="X25" i="3"/>
  <c r="S21" i="8" s="1"/>
  <c r="B11" i="4"/>
  <c r="B6" i="4"/>
  <c r="D32" i="4"/>
  <c r="B32" i="4" s="1"/>
  <c r="J32" i="4" s="1"/>
  <c r="J54" i="5"/>
  <c r="F54" i="5"/>
  <c r="J43" i="5"/>
  <c r="F43" i="5"/>
  <c r="J32" i="2"/>
  <c r="F43" i="3"/>
  <c r="Z25" i="3" s="1"/>
  <c r="F32" i="4"/>
  <c r="AA25" i="3" l="1"/>
  <c r="V21" i="8" s="1"/>
  <c r="U21" i="8"/>
  <c r="X21" i="8"/>
  <c r="AD25" i="3"/>
  <c r="Y21" i="8" s="1"/>
  <c r="J46" i="4"/>
  <c r="F46" i="4"/>
  <c r="O4" i="5" l="1"/>
  <c r="O4" i="4"/>
  <c r="O4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1" i="3"/>
  <c r="T32" i="3"/>
  <c r="T33" i="3"/>
  <c r="T34" i="3"/>
  <c r="T35" i="3"/>
  <c r="T36" i="3"/>
  <c r="T37" i="3"/>
  <c r="T38" i="3"/>
  <c r="T39" i="3"/>
  <c r="T40" i="3"/>
  <c r="T41" i="3"/>
  <c r="T42" i="3"/>
  <c r="T43" i="3"/>
  <c r="T44" i="3"/>
  <c r="T45" i="3"/>
  <c r="T46" i="3"/>
  <c r="T47" i="3"/>
  <c r="T48" i="3"/>
  <c r="T49" i="3"/>
  <c r="T50" i="3"/>
  <c r="T51" i="3"/>
  <c r="T53" i="3"/>
  <c r="T54" i="3"/>
  <c r="T55" i="3"/>
  <c r="T56" i="3"/>
  <c r="T57" i="3"/>
  <c r="T58" i="3"/>
  <c r="T59" i="3"/>
  <c r="T60" i="3"/>
  <c r="T61" i="3"/>
  <c r="T62" i="3"/>
  <c r="T63" i="3"/>
  <c r="T64" i="3"/>
  <c r="T65" i="3"/>
  <c r="T66" i="3"/>
  <c r="T67" i="3"/>
  <c r="T68" i="3"/>
  <c r="T69" i="3"/>
  <c r="T70" i="3"/>
  <c r="T71" i="3"/>
  <c r="T72" i="3"/>
  <c r="T73" i="3"/>
  <c r="T9" i="3"/>
  <c r="B10" i="3" s="1"/>
  <c r="T6" i="3"/>
  <c r="T6" i="2"/>
  <c r="T6" i="5"/>
  <c r="T10" i="5"/>
  <c r="T11" i="5"/>
  <c r="T12" i="5"/>
  <c r="T13" i="5"/>
  <c r="T14" i="5"/>
  <c r="T15" i="5"/>
  <c r="T16" i="5"/>
  <c r="T17" i="5"/>
  <c r="T18" i="5"/>
  <c r="T19" i="5"/>
  <c r="T20" i="5"/>
  <c r="T21" i="5"/>
  <c r="T22" i="5"/>
  <c r="T23" i="5"/>
  <c r="T24" i="5"/>
  <c r="T25" i="5"/>
  <c r="T26" i="5"/>
  <c r="T27" i="5"/>
  <c r="T28" i="5"/>
  <c r="T29" i="5"/>
  <c r="T31" i="5"/>
  <c r="T32" i="5"/>
  <c r="T33" i="5"/>
  <c r="T34" i="5"/>
  <c r="T35" i="5"/>
  <c r="T36" i="5"/>
  <c r="T37" i="5"/>
  <c r="T38" i="5"/>
  <c r="T39" i="5"/>
  <c r="T40" i="5"/>
  <c r="T41" i="5"/>
  <c r="T42" i="5"/>
  <c r="T43" i="5"/>
  <c r="T44" i="5"/>
  <c r="T45" i="5"/>
  <c r="T46" i="5"/>
  <c r="T47" i="5"/>
  <c r="T48" i="5"/>
  <c r="T49" i="5"/>
  <c r="T50" i="5"/>
  <c r="T51" i="5"/>
  <c r="T53" i="5"/>
  <c r="T54" i="5"/>
  <c r="T55" i="5"/>
  <c r="T56" i="5"/>
  <c r="T57" i="5"/>
  <c r="T58" i="5"/>
  <c r="T59" i="5"/>
  <c r="T60" i="5"/>
  <c r="T61" i="5"/>
  <c r="T62" i="5"/>
  <c r="T63" i="5"/>
  <c r="T64" i="5"/>
  <c r="T65" i="5"/>
  <c r="T66" i="5"/>
  <c r="T67" i="5"/>
  <c r="T68" i="5"/>
  <c r="T69" i="5"/>
  <c r="T70" i="5"/>
  <c r="T71" i="5"/>
  <c r="T72" i="5"/>
  <c r="T73" i="5"/>
  <c r="T9" i="5"/>
  <c r="S128" i="4"/>
  <c r="S138" i="4" s="1"/>
  <c r="R128" i="4"/>
  <c r="R138" i="4" s="1"/>
  <c r="Q128" i="4"/>
  <c r="Q138" i="4" s="1"/>
  <c r="P128" i="4"/>
  <c r="P138" i="4" s="1"/>
  <c r="O128" i="4"/>
  <c r="O138" i="4" s="1"/>
  <c r="S123" i="4"/>
  <c r="R123" i="4"/>
  <c r="Q123" i="4"/>
  <c r="P123" i="4"/>
  <c r="O123" i="4"/>
  <c r="N123" i="4"/>
  <c r="S122" i="4"/>
  <c r="R122" i="4"/>
  <c r="Q122" i="4"/>
  <c r="P122" i="4"/>
  <c r="O122" i="4"/>
  <c r="N122" i="4"/>
  <c r="S121" i="4"/>
  <c r="R121" i="4"/>
  <c r="Q121" i="4"/>
  <c r="P121" i="4"/>
  <c r="O121" i="4"/>
  <c r="N121" i="4"/>
  <c r="S120" i="4"/>
  <c r="R120" i="4"/>
  <c r="Q120" i="4"/>
  <c r="P120" i="4"/>
  <c r="O120" i="4"/>
  <c r="N120" i="4"/>
  <c r="S119" i="4"/>
  <c r="R119" i="4"/>
  <c r="Q119" i="4"/>
  <c r="P119" i="4"/>
  <c r="O119" i="4"/>
  <c r="N119" i="4"/>
  <c r="S118" i="4"/>
  <c r="R118" i="4"/>
  <c r="Q118" i="4"/>
  <c r="P118" i="4"/>
  <c r="O118" i="4"/>
  <c r="N118" i="4"/>
  <c r="S117" i="4"/>
  <c r="R117" i="4"/>
  <c r="Q117" i="4"/>
  <c r="P117" i="4"/>
  <c r="O117" i="4"/>
  <c r="N117" i="4"/>
  <c r="S116" i="4"/>
  <c r="R116" i="4"/>
  <c r="Q116" i="4"/>
  <c r="P116" i="4"/>
  <c r="O116" i="4"/>
  <c r="N116" i="4"/>
  <c r="S115" i="4"/>
  <c r="R115" i="4"/>
  <c r="Q115" i="4"/>
  <c r="P115" i="4"/>
  <c r="O115" i="4"/>
  <c r="N115" i="4"/>
  <c r="S114" i="4"/>
  <c r="R114" i="4"/>
  <c r="Q114" i="4"/>
  <c r="P114" i="4"/>
  <c r="O114" i="4"/>
  <c r="N114" i="4"/>
  <c r="S113" i="4"/>
  <c r="R113" i="4"/>
  <c r="Q113" i="4"/>
  <c r="P113" i="4"/>
  <c r="O113" i="4"/>
  <c r="N113" i="4"/>
  <c r="S112" i="4"/>
  <c r="R112" i="4"/>
  <c r="Q112" i="4"/>
  <c r="P112" i="4"/>
  <c r="O112" i="4"/>
  <c r="N112" i="4"/>
  <c r="S111" i="4"/>
  <c r="R111" i="4"/>
  <c r="Q111" i="4"/>
  <c r="P111" i="4"/>
  <c r="O111" i="4"/>
  <c r="N111" i="4"/>
  <c r="S110" i="4"/>
  <c r="R110" i="4"/>
  <c r="Q110" i="4"/>
  <c r="P110" i="4"/>
  <c r="O110" i="4"/>
  <c r="N110" i="4"/>
  <c r="S109" i="4"/>
  <c r="R109" i="4"/>
  <c r="Q109" i="4"/>
  <c r="P109" i="4"/>
  <c r="O109" i="4"/>
  <c r="N109" i="4"/>
  <c r="S108" i="4"/>
  <c r="S144" i="4" s="1"/>
  <c r="R108" i="4"/>
  <c r="R144" i="4" s="1"/>
  <c r="Q108" i="4"/>
  <c r="Q144" i="4" s="1"/>
  <c r="P108" i="4"/>
  <c r="P144" i="4" s="1"/>
  <c r="O108" i="4"/>
  <c r="O144" i="4" s="1"/>
  <c r="N108" i="4"/>
  <c r="S107" i="4"/>
  <c r="S143" i="4" s="1"/>
  <c r="R107" i="4"/>
  <c r="R143" i="4" s="1"/>
  <c r="Q107" i="4"/>
  <c r="Q143" i="4" s="1"/>
  <c r="P107" i="4"/>
  <c r="P143" i="4" s="1"/>
  <c r="O107" i="4"/>
  <c r="O143" i="4" s="1"/>
  <c r="N107" i="4"/>
  <c r="S106" i="4"/>
  <c r="S142" i="4" s="1"/>
  <c r="R106" i="4"/>
  <c r="R142" i="4" s="1"/>
  <c r="Q106" i="4"/>
  <c r="Q142" i="4" s="1"/>
  <c r="P106" i="4"/>
  <c r="P142" i="4" s="1"/>
  <c r="O106" i="4"/>
  <c r="O142" i="4" s="1"/>
  <c r="N106" i="4"/>
  <c r="S105" i="4"/>
  <c r="S141" i="4" s="1"/>
  <c r="R105" i="4"/>
  <c r="R141" i="4" s="1"/>
  <c r="Q105" i="4"/>
  <c r="Q141" i="4" s="1"/>
  <c r="P105" i="4"/>
  <c r="P141" i="4" s="1"/>
  <c r="O105" i="4"/>
  <c r="O141" i="4" s="1"/>
  <c r="N105" i="4"/>
  <c r="S104" i="4"/>
  <c r="S140" i="4" s="1"/>
  <c r="R104" i="4"/>
  <c r="R140" i="4" s="1"/>
  <c r="Q104" i="4"/>
  <c r="Q140" i="4" s="1"/>
  <c r="P104" i="4"/>
  <c r="P140" i="4" s="1"/>
  <c r="O104" i="4"/>
  <c r="O140" i="4" s="1"/>
  <c r="N104" i="4"/>
  <c r="S103" i="4"/>
  <c r="S139" i="4" s="1"/>
  <c r="S145" i="4" s="1" a="1"/>
  <c r="S145" i="4" s="1"/>
  <c r="R103" i="4"/>
  <c r="R139" i="4" s="1"/>
  <c r="R145" i="4" s="1" a="1"/>
  <c r="R145" i="4" s="1"/>
  <c r="Q103" i="4"/>
  <c r="Q139" i="4" s="1"/>
  <c r="Q145" i="4" s="1" a="1"/>
  <c r="Q145" i="4" s="1"/>
  <c r="P103" i="4"/>
  <c r="P139" i="4" s="1"/>
  <c r="P145" i="4" s="1" a="1"/>
  <c r="P145" i="4" s="1"/>
  <c r="O103" i="4"/>
  <c r="O139" i="4" s="1"/>
  <c r="O145" i="4" s="1" a="1"/>
  <c r="O145" i="4" s="1"/>
  <c r="N103" i="4"/>
  <c r="S101" i="4"/>
  <c r="R101" i="4"/>
  <c r="Q101" i="4"/>
  <c r="P101" i="4"/>
  <c r="O101" i="4"/>
  <c r="N101" i="4"/>
  <c r="S100" i="4"/>
  <c r="R100" i="4"/>
  <c r="Q100" i="4"/>
  <c r="P100" i="4"/>
  <c r="O100" i="4"/>
  <c r="N100" i="4"/>
  <c r="S99" i="4"/>
  <c r="R99" i="4"/>
  <c r="Q99" i="4"/>
  <c r="P99" i="4"/>
  <c r="O99" i="4"/>
  <c r="N99" i="4"/>
  <c r="S98" i="4"/>
  <c r="R98" i="4"/>
  <c r="Q98" i="4"/>
  <c r="P98" i="4"/>
  <c r="O98" i="4"/>
  <c r="N98" i="4"/>
  <c r="S97" i="4"/>
  <c r="R97" i="4"/>
  <c r="Q97" i="4"/>
  <c r="P97" i="4"/>
  <c r="O97" i="4"/>
  <c r="N97" i="4"/>
  <c r="S96" i="4"/>
  <c r="R96" i="4"/>
  <c r="Q96" i="4"/>
  <c r="P96" i="4"/>
  <c r="O96" i="4"/>
  <c r="N96" i="4"/>
  <c r="S95" i="4"/>
  <c r="R95" i="4"/>
  <c r="Q95" i="4"/>
  <c r="P95" i="4"/>
  <c r="O95" i="4"/>
  <c r="N95" i="4"/>
  <c r="S94" i="4"/>
  <c r="R94" i="4"/>
  <c r="Q94" i="4"/>
  <c r="P94" i="4"/>
  <c r="O94" i="4"/>
  <c r="N94" i="4"/>
  <c r="S93" i="4"/>
  <c r="R93" i="4"/>
  <c r="Q93" i="4"/>
  <c r="P93" i="4"/>
  <c r="O93" i="4"/>
  <c r="N93" i="4"/>
  <c r="S92" i="4"/>
  <c r="R92" i="4"/>
  <c r="Q92" i="4"/>
  <c r="P92" i="4"/>
  <c r="O92" i="4"/>
  <c r="N92" i="4"/>
  <c r="S91" i="4"/>
  <c r="R91" i="4"/>
  <c r="Q91" i="4"/>
  <c r="P91" i="4"/>
  <c r="O91" i="4"/>
  <c r="N91" i="4"/>
  <c r="S90" i="4"/>
  <c r="R90" i="4"/>
  <c r="Q90" i="4"/>
  <c r="P90" i="4"/>
  <c r="O90" i="4"/>
  <c r="N90" i="4"/>
  <c r="S89" i="4"/>
  <c r="R89" i="4"/>
  <c r="Q89" i="4"/>
  <c r="P89" i="4"/>
  <c r="O89" i="4"/>
  <c r="N89" i="4"/>
  <c r="S88" i="4"/>
  <c r="R88" i="4"/>
  <c r="Q88" i="4"/>
  <c r="P88" i="4"/>
  <c r="O88" i="4"/>
  <c r="N88" i="4"/>
  <c r="S87" i="4"/>
  <c r="R87" i="4"/>
  <c r="Q87" i="4"/>
  <c r="P87" i="4"/>
  <c r="O87" i="4"/>
  <c r="N87" i="4"/>
  <c r="S86" i="4"/>
  <c r="S134" i="4" s="1"/>
  <c r="R86" i="4"/>
  <c r="R134" i="4" s="1"/>
  <c r="Q86" i="4"/>
  <c r="Q134" i="4" s="1"/>
  <c r="P86" i="4"/>
  <c r="P134" i="4" s="1"/>
  <c r="O86" i="4"/>
  <c r="O134" i="4" s="1"/>
  <c r="N86" i="4"/>
  <c r="S85" i="4"/>
  <c r="S133" i="4" s="1"/>
  <c r="R85" i="4"/>
  <c r="R133" i="4" s="1"/>
  <c r="Q85" i="4"/>
  <c r="Q133" i="4" s="1"/>
  <c r="P85" i="4"/>
  <c r="P133" i="4" s="1"/>
  <c r="O85" i="4"/>
  <c r="O133" i="4" s="1"/>
  <c r="N85" i="4"/>
  <c r="S84" i="4"/>
  <c r="S132" i="4" s="1"/>
  <c r="R84" i="4"/>
  <c r="R132" i="4" s="1"/>
  <c r="Q84" i="4"/>
  <c r="Q132" i="4" s="1"/>
  <c r="P84" i="4"/>
  <c r="P132" i="4" s="1"/>
  <c r="O84" i="4"/>
  <c r="O132" i="4" s="1"/>
  <c r="N84" i="4"/>
  <c r="S83" i="4"/>
  <c r="S131" i="4" s="1"/>
  <c r="R83" i="4"/>
  <c r="R131" i="4" s="1"/>
  <c r="Q83" i="4"/>
  <c r="Q131" i="4" s="1"/>
  <c r="P83" i="4"/>
  <c r="P131" i="4" s="1"/>
  <c r="O83" i="4"/>
  <c r="O131" i="4" s="1"/>
  <c r="N83" i="4"/>
  <c r="S82" i="4"/>
  <c r="S130" i="4" s="1"/>
  <c r="R82" i="4"/>
  <c r="R130" i="4" s="1"/>
  <c r="Q82" i="4"/>
  <c r="Q130" i="4" s="1"/>
  <c r="P82" i="4"/>
  <c r="P130" i="4" s="1"/>
  <c r="O82" i="4"/>
  <c r="O130" i="4" s="1"/>
  <c r="N82" i="4"/>
  <c r="S81" i="4"/>
  <c r="S129" i="4" s="1"/>
  <c r="S135" i="4" s="1" a="1"/>
  <c r="S135" i="4" s="1"/>
  <c r="R81" i="4"/>
  <c r="R129" i="4" s="1"/>
  <c r="R135" i="4" s="1" a="1"/>
  <c r="R135" i="4" s="1"/>
  <c r="Q81" i="4"/>
  <c r="Q129" i="4" s="1"/>
  <c r="Q135" i="4" s="1" a="1"/>
  <c r="Q135" i="4" s="1"/>
  <c r="P81" i="4"/>
  <c r="P129" i="4" s="1"/>
  <c r="P135" i="4" s="1" a="1"/>
  <c r="P135" i="4" s="1"/>
  <c r="O81" i="4"/>
  <c r="O129" i="4" s="1"/>
  <c r="O135" i="4" s="1" a="1"/>
  <c r="O135" i="4" s="1"/>
  <c r="N81" i="4"/>
  <c r="S78" i="4"/>
  <c r="R78" i="4"/>
  <c r="Q78" i="4"/>
  <c r="P78" i="4"/>
  <c r="O78" i="4"/>
  <c r="B32" i="3" l="1"/>
  <c r="J32" i="3" s="1"/>
  <c r="B21" i="3"/>
  <c r="B6" i="5"/>
  <c r="D32" i="5" s="1"/>
  <c r="B32" i="5" s="1"/>
  <c r="B25" i="5"/>
  <c r="B19" i="5"/>
  <c r="B12" i="5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O4" i="2"/>
  <c r="F32" i="3" l="1"/>
  <c r="J32" i="5"/>
  <c r="F32" i="5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<sst xmlns="http://schemas.openxmlformats.org/spreadsheetml/2006/main" count="335" uniqueCount="76">
  <si>
    <t>Blue</t>
  </si>
  <si>
    <t>Green</t>
  </si>
  <si>
    <t>Red</t>
  </si>
  <si>
    <t>CMAC</t>
  </si>
  <si>
    <t>TOAR</t>
  </si>
  <si>
    <t>LaSRC</t>
  </si>
  <si>
    <t>SZA</t>
  </si>
  <si>
    <t>Atm-I</t>
  </si>
  <si>
    <t>SENSOR</t>
  </si>
  <si>
    <t>L8</t>
  </si>
  <si>
    <t>TOA</t>
  </si>
  <si>
    <t>07-19-20</t>
  </si>
  <si>
    <t>08-02-19</t>
  </si>
  <si>
    <t>07-01-19</t>
  </si>
  <si>
    <t>07-09-22</t>
  </si>
  <si>
    <t>Standard</t>
  </si>
  <si>
    <t>07-17-19</t>
  </si>
  <si>
    <t>Rochester</t>
  </si>
  <si>
    <t>Copied values from the Error Table above converted to absolute values that are then averaged</t>
  </si>
  <si>
    <t>Cum. %</t>
  </si>
  <si>
    <t>Avg Abs.Value of Error  ---&gt;</t>
  </si>
  <si>
    <t>average Atm-I across all images</t>
  </si>
  <si>
    <t>Avg</t>
  </si>
  <si>
    <t>Green Band 4</t>
  </si>
  <si>
    <t xml:space="preserve"> predicted % </t>
  </si>
  <si>
    <t>predicted  Reflectance</t>
  </si>
  <si>
    <t>NIR</t>
  </si>
  <si>
    <t xml:space="preserve">Common </t>
  </si>
  <si>
    <t>Percentile</t>
  </si>
  <si>
    <t xml:space="preserve">CMAC </t>
  </si>
  <si>
    <t xml:space="preserve">% Error </t>
  </si>
  <si>
    <t>% Error</t>
  </si>
  <si>
    <t>Avgs.</t>
  </si>
  <si>
    <t xml:space="preserve">The null hypothesis is accepted for CMAC: The Atm-I is consistent between images taken of different </t>
  </si>
  <si>
    <t>environments, a given value of TOAR results in the same surface reflectance estimate.</t>
  </si>
  <si>
    <t>The null hypothesis is rejected for LaSRC.</t>
  </si>
  <si>
    <t>The points shown are the shared TOAR values from images with the same Atm-I as Lk Newell-1.</t>
  </si>
  <si>
    <t>Lake Newell 8-06-2023</t>
  </si>
  <si>
    <t>LKNWAB01_CMAC_040025_20230806</t>
  </si>
  <si>
    <t>Median Atm-I = 1044</t>
  </si>
  <si>
    <t>L9</t>
  </si>
  <si>
    <t>07-10-19</t>
  </si>
  <si>
    <t>06-26-20</t>
  </si>
  <si>
    <t>07-26-22</t>
  </si>
  <si>
    <t>06-16-22</t>
  </si>
  <si>
    <t>06-24-19</t>
  </si>
  <si>
    <t xml:space="preserve">Fontana QIA Blue </t>
  </si>
  <si>
    <t>Fontana QIA  Green</t>
  </si>
  <si>
    <t>Fontana QIA Red</t>
  </si>
  <si>
    <t>Fontana QIA NIR</t>
  </si>
  <si>
    <t>Calculate Corresponding Percentile</t>
  </si>
  <si>
    <t xml:space="preserve">      Interpolate LaSRC Value</t>
  </si>
  <si>
    <t xml:space="preserve">       Interpolate CMAC Value</t>
  </si>
  <si>
    <t>* Boxes delimit ranges for interpolating percentile equivalent to Fontana and their SR estimated values</t>
  </si>
  <si>
    <t>Lake</t>
  </si>
  <si>
    <t xml:space="preserve"> Newell-1</t>
  </si>
  <si>
    <t>Fontana</t>
  </si>
  <si>
    <t>QIA</t>
  </si>
  <si>
    <t>https://www.mdpi.com/2076-3417/13/23/12604/pdf</t>
  </si>
  <si>
    <t>Tables from spreadsheets by Band</t>
  </si>
  <si>
    <t>Figures from spreadsheets by band:</t>
  </si>
  <si>
    <t xml:space="preserve">Data from the Fontana QIA published in </t>
  </si>
  <si>
    <t xml:space="preserve">    are projected into curves of reflectance from the Lake Newell AOIs</t>
  </si>
  <si>
    <t>The points from Fontana for the same top of atmosphere reflectance were found in the Lake Newell extractions.</t>
  </si>
  <si>
    <t xml:space="preserve">    was determined. Values of reflectance corresponding to the Fontana QIA were determined through their percentiles.</t>
  </si>
  <si>
    <t>The resulting data are plotted in the graphs per band and summarized in the table below for this AOI.</t>
  </si>
  <si>
    <t>Explanation of the calculations, figures and tables.</t>
  </si>
  <si>
    <t xml:space="preserve">environments. The results can be accepted as competent estimates of surface reflectance. </t>
  </si>
  <si>
    <t xml:space="preserve">Major errors are apparent and grow worse with shorter wavelength. </t>
  </si>
  <si>
    <t xml:space="preserve">The Southern California  QIAs are used for this comparison. Fontana was used here because the range fit well with Lake Newell 1. </t>
  </si>
  <si>
    <t xml:space="preserve">The points were projected into the Lake Newell data at the percentiles at which this occurred in the Lake Newell data. </t>
  </si>
  <si>
    <t>Data in boxes is applied for comparison to Lake Newell Distributions</t>
  </si>
  <si>
    <t xml:space="preserve">Reflectance </t>
  </si>
  <si>
    <t>Reflectance</t>
  </si>
  <si>
    <t>Sensor L8</t>
  </si>
  <si>
    <t xml:space="preserve"> 8-06-23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</si>
</sst>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</font>
    <font>
      <b/>
      <sz val="11"/>
      <name val="Calibri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theme="7" tint="-0.499984740745262"/>
      <name val="Calibri"/>
      <family val="2"/>
      <scheme val="minor"/>
    </font>
    <font>
      <sz val="11"/>
      <name val="Calibri"/>
      <family val="2"/>
    </font>
    <font>
      <b/>
      <sz val="15"/>
      <color theme="4"/>
      <name val="Calibri"/>
      <family val="2"/>
      <scheme val="minor"/>
    </font>
    <font>
      <b/>
      <sz val="15"/>
      <color theme="9" tint="-0.249977111117893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102">
    <xf numFmtId="0" fontId="0" fillId="0" borderId="0" xfId="0"/>
    <xf numFmtId="2" fontId="0" fillId="0" borderId="0" xfId="0" applyNumberFormat="1"/>
    <xf numFmtId="0" fontId="0" fillId="0" borderId="0" xfId="0" applyAlignment="1">
      <alignment horizontal="right"/>
    </xf>
    <xf numFmtId="0" fontId="3" fillId="0" borderId="0" xfId="0" applyFont="1"/>
    <xf numFmtId="0" fontId="3" fillId="2" borderId="0" xfId="0" applyFont="1" applyFill="1"/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2" borderId="3" xfId="0" applyFont="1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2" fillId="0" borderId="0" xfId="0" applyFont="1" applyAlignment="1">
      <alignment horizontal="left"/>
    </xf>
    <xf numFmtId="0" fontId="4" fillId="0" borderId="0" xfId="0" applyFont="1"/>
    <xf numFmtId="0" fontId="4" fillId="2" borderId="0" xfId="0" applyFont="1" applyFill="1"/>
    <xf numFmtId="0" fontId="4" fillId="0" borderId="0" xfId="0" applyFont="1" applyAlignment="1">
      <alignment horizontal="center"/>
    </xf>
    <xf numFmtId="1" fontId="0" fillId="0" borderId="10" xfId="0" applyNumberFormat="1" applyBorder="1"/>
    <xf numFmtId="164" fontId="0" fillId="0" borderId="0" xfId="1" applyNumberFormat="1" applyFont="1" applyBorder="1"/>
    <xf numFmtId="1" fontId="0" fillId="0" borderId="11" xfId="0" applyNumberFormat="1" applyBorder="1"/>
    <xf numFmtId="164" fontId="0" fillId="0" borderId="5" xfId="1" applyNumberFormat="1" applyFont="1" applyBorder="1"/>
    <xf numFmtId="0" fontId="2" fillId="0" borderId="0" xfId="0" applyFont="1"/>
    <xf numFmtId="0" fontId="0" fillId="0" borderId="2" xfId="0" applyBorder="1"/>
    <xf numFmtId="164" fontId="0" fillId="0" borderId="0" xfId="0" applyNumberFormat="1"/>
    <xf numFmtId="0" fontId="0" fillId="0" borderId="5" xfId="0" applyBorder="1" applyAlignment="1">
      <alignment horizontal="right"/>
    </xf>
    <xf numFmtId="164" fontId="0" fillId="0" borderId="5" xfId="0" applyNumberFormat="1" applyBorder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7" xfId="0" applyBorder="1" applyAlignment="1">
      <alignment horizontal="center"/>
    </xf>
    <xf numFmtId="165" fontId="0" fillId="0" borderId="0" xfId="0" applyNumberFormat="1"/>
    <xf numFmtId="1" fontId="0" fillId="0" borderId="0" xfId="0" applyNumberFormat="1"/>
    <xf numFmtId="0" fontId="3" fillId="0" borderId="1" xfId="0" applyFont="1" applyBorder="1"/>
    <xf numFmtId="0" fontId="3" fillId="0" borderId="3" xfId="0" applyFont="1" applyBorder="1"/>
    <xf numFmtId="0" fontId="6" fillId="0" borderId="0" xfId="0" applyFont="1"/>
    <xf numFmtId="0" fontId="3" fillId="0" borderId="9" xfId="0" applyFont="1" applyBorder="1"/>
    <xf numFmtId="0" fontId="3" fillId="0" borderId="10" xfId="0" applyFont="1" applyBorder="1"/>
    <xf numFmtId="0" fontId="3" fillId="2" borderId="10" xfId="0" applyFont="1" applyFill="1" applyBorder="1"/>
    <xf numFmtId="0" fontId="3" fillId="2" borderId="0" xfId="0" applyFont="1" applyFill="1" applyAlignment="1">
      <alignment horizontal="center"/>
    </xf>
    <xf numFmtId="0" fontId="5" fillId="0" borderId="0" xfId="0" applyFont="1"/>
    <xf numFmtId="0" fontId="4" fillId="0" borderId="1" xfId="0" applyFont="1" applyBorder="1"/>
    <xf numFmtId="0" fontId="4" fillId="0" borderId="3" xfId="0" applyFont="1" applyBorder="1"/>
    <xf numFmtId="0" fontId="4" fillId="2" borderId="3" xfId="0" applyFont="1" applyFill="1" applyBorder="1"/>
    <xf numFmtId="0" fontId="0" fillId="0" borderId="1" xfId="0" applyBorder="1"/>
    <xf numFmtId="0" fontId="0" fillId="3" borderId="0" xfId="0" applyFill="1"/>
    <xf numFmtId="164" fontId="0" fillId="3" borderId="27" xfId="1" applyNumberFormat="1" applyFont="1" applyFill="1" applyBorder="1"/>
    <xf numFmtId="1" fontId="2" fillId="0" borderId="0" xfId="0" applyNumberFormat="1" applyFont="1"/>
    <xf numFmtId="0" fontId="9" fillId="0" borderId="0" xfId="0" applyFont="1" applyAlignment="1">
      <alignment horizontal="center"/>
    </xf>
    <xf numFmtId="1" fontId="0" fillId="0" borderId="14" xfId="0" applyNumberFormat="1" applyBorder="1"/>
    <xf numFmtId="1" fontId="0" fillId="0" borderId="13" xfId="0" applyNumberFormat="1" applyBorder="1"/>
    <xf numFmtId="0" fontId="0" fillId="0" borderId="6" xfId="0" applyBorder="1"/>
    <xf numFmtId="0" fontId="0" fillId="0" borderId="7" xfId="0" applyBorder="1"/>
    <xf numFmtId="0" fontId="0" fillId="0" borderId="12" xfId="0" applyBorder="1"/>
    <xf numFmtId="0" fontId="0" fillId="0" borderId="13" xfId="0" applyBorder="1"/>
    <xf numFmtId="1" fontId="2" fillId="0" borderId="8" xfId="0" applyNumberFormat="1" applyFont="1" applyBorder="1"/>
    <xf numFmtId="0" fontId="0" fillId="0" borderId="8" xfId="0" applyBorder="1"/>
    <xf numFmtId="0" fontId="2" fillId="0" borderId="5" xfId="0" applyFont="1" applyBorder="1"/>
    <xf numFmtId="0" fontId="10" fillId="0" borderId="15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11" fillId="0" borderId="15" xfId="0" applyFont="1" applyBorder="1"/>
    <xf numFmtId="1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164" fontId="0" fillId="0" borderId="0" xfId="1" applyNumberFormat="1" applyFont="1" applyAlignment="1">
      <alignment horizontal="right"/>
    </xf>
    <xf numFmtId="1" fontId="2" fillId="0" borderId="13" xfId="0" applyNumberFormat="1" applyFont="1" applyBorder="1"/>
    <xf numFmtId="1" fontId="0" fillId="0" borderId="5" xfId="0" applyNumberFormat="1" applyBorder="1"/>
    <xf numFmtId="0" fontId="12" fillId="0" borderId="0" xfId="0" applyFont="1"/>
    <xf numFmtId="0" fontId="12" fillId="3" borderId="0" xfId="0" applyFont="1" applyFill="1"/>
    <xf numFmtId="0" fontId="13" fillId="3" borderId="0" xfId="0" applyFont="1" applyFill="1" applyAlignment="1">
      <alignment horizontal="center"/>
    </xf>
    <xf numFmtId="0" fontId="12" fillId="3" borderId="0" xfId="0" applyFont="1" applyFill="1" applyAlignment="1">
      <alignment horizontal="center"/>
    </xf>
    <xf numFmtId="0" fontId="12" fillId="3" borderId="16" xfId="0" applyFont="1" applyFill="1" applyBorder="1" applyAlignment="1">
      <alignment horizontal="center"/>
    </xf>
    <xf numFmtId="0" fontId="12" fillId="3" borderId="24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9" xfId="0" applyFont="1" applyFill="1" applyBorder="1" applyAlignment="1">
      <alignment horizontal="center"/>
    </xf>
    <xf numFmtId="1" fontId="0" fillId="3" borderId="28" xfId="0" applyNumberFormat="1" applyFill="1" applyBorder="1"/>
    <xf numFmtId="2" fontId="0" fillId="3" borderId="30" xfId="0" applyNumberFormat="1" applyFill="1" applyBorder="1"/>
    <xf numFmtId="1" fontId="0" fillId="3" borderId="29" xfId="0" applyNumberFormat="1" applyFill="1" applyBorder="1"/>
    <xf numFmtId="164" fontId="0" fillId="3" borderId="30" xfId="1" applyNumberFormat="1" applyFont="1" applyFill="1" applyBorder="1"/>
    <xf numFmtId="1" fontId="0" fillId="3" borderId="26" xfId="0" applyNumberFormat="1" applyFill="1" applyBorder="1"/>
    <xf numFmtId="2" fontId="0" fillId="3" borderId="27" xfId="0" applyNumberFormat="1" applyFill="1" applyBorder="1"/>
    <xf numFmtId="1" fontId="0" fillId="3" borderId="9" xfId="0" applyNumberFormat="1" applyFill="1" applyBorder="1"/>
    <xf numFmtId="1" fontId="0" fillId="3" borderId="28" xfId="0" applyNumberFormat="1" applyFill="1" applyBorder="1" applyAlignment="1">
      <alignment horizontal="right"/>
    </xf>
    <xf numFmtId="2" fontId="0" fillId="3" borderId="30" xfId="0" applyNumberFormat="1" applyFill="1" applyBorder="1" applyAlignment="1">
      <alignment horizontal="right"/>
    </xf>
    <xf numFmtId="1" fontId="0" fillId="3" borderId="29" xfId="0" applyNumberFormat="1" applyFill="1" applyBorder="1" applyAlignment="1">
      <alignment horizontal="right"/>
    </xf>
    <xf numFmtId="164" fontId="0" fillId="3" borderId="30" xfId="1" applyNumberFormat="1" applyFont="1" applyFill="1" applyBorder="1" applyAlignment="1">
      <alignment horizontal="right"/>
    </xf>
    <xf numFmtId="1" fontId="0" fillId="3" borderId="26" xfId="0" applyNumberFormat="1" applyFill="1" applyBorder="1" applyAlignment="1">
      <alignment horizontal="right"/>
    </xf>
    <xf numFmtId="2" fontId="0" fillId="3" borderId="27" xfId="0" applyNumberFormat="1" applyFill="1" applyBorder="1" applyAlignment="1">
      <alignment horizontal="right"/>
    </xf>
    <xf numFmtId="1" fontId="0" fillId="3" borderId="9" xfId="0" applyNumberFormat="1" applyFill="1" applyBorder="1" applyAlignment="1">
      <alignment horizontal="right"/>
    </xf>
    <xf numFmtId="164" fontId="0" fillId="3" borderId="27" xfId="1" applyNumberFormat="1" applyFont="1" applyFill="1" applyBorder="1" applyAlignment="1">
      <alignment horizontal="right"/>
    </xf>
    <xf numFmtId="1" fontId="0" fillId="3" borderId="20" xfId="0" applyNumberFormat="1" applyFill="1" applyBorder="1" applyAlignment="1">
      <alignment horizontal="right"/>
    </xf>
    <xf numFmtId="2" fontId="0" fillId="3" borderId="21" xfId="0" applyNumberFormat="1" applyFill="1" applyBorder="1" applyAlignment="1">
      <alignment horizontal="right"/>
    </xf>
    <xf numFmtId="1" fontId="0" fillId="3" borderId="15" xfId="0" applyNumberFormat="1" applyFill="1" applyBorder="1" applyAlignment="1">
      <alignment horizontal="right"/>
    </xf>
    <xf numFmtId="164" fontId="0" fillId="3" borderId="21" xfId="1" applyNumberFormat="1" applyFont="1" applyFill="1" applyBorder="1" applyAlignment="1">
      <alignment horizontal="right"/>
    </xf>
    <xf numFmtId="2" fontId="0" fillId="3" borderId="21" xfId="0" applyNumberFormat="1" applyFill="1" applyBorder="1"/>
    <xf numFmtId="1" fontId="0" fillId="3" borderId="22" xfId="0" applyNumberFormat="1" applyFill="1" applyBorder="1" applyAlignment="1">
      <alignment horizontal="right"/>
    </xf>
    <xf numFmtId="2" fontId="0" fillId="3" borderId="23" xfId="0" applyNumberFormat="1" applyFill="1" applyBorder="1"/>
    <xf numFmtId="1" fontId="0" fillId="3" borderId="25" xfId="0" applyNumberFormat="1" applyFill="1" applyBorder="1" applyAlignment="1">
      <alignment horizontal="right"/>
    </xf>
    <xf numFmtId="164" fontId="0" fillId="3" borderId="23" xfId="1" applyNumberFormat="1" applyFont="1" applyFill="1" applyBorder="1" applyAlignment="1">
      <alignment horizontal="right"/>
    </xf>
    <xf numFmtId="0" fontId="14" fillId="0" borderId="0" xfId="2" applyAlignment="1">
      <alignment vertical="center"/>
    </xf>
    <xf numFmtId="0" fontId="13" fillId="3" borderId="0" xfId="0" applyFont="1" applyFill="1"/>
    <xf numFmtId="0" fontId="15" fillId="0" borderId="0" xfId="0" applyFont="1"/>
    <xf numFmtId="0" fontId="2" fillId="3" borderId="0" xfId="0" applyFont="1" applyFill="1"/>
    <xf numFmtId="1" fontId="0" fillId="4" borderId="0" xfId="0" applyNumberFormat="1" applyFill="1" applyAlignment="1">
      <alignment horizontal="right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L9 Green, 8-06-23,</a:t>
            </a:r>
            <a:r>
              <a:rPr lang="en-US" baseline="0"/>
              <a:t> </a:t>
            </a:r>
            <a:r>
              <a:rPr lang="en-US"/>
              <a:t>Lake</a:t>
            </a:r>
            <a:r>
              <a:rPr lang="en-US" baseline="0"/>
              <a:t> Newell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337961190369179"/>
          <c:y val="0.12962962962962962"/>
          <c:w val="0.79172201783445151"/>
          <c:h val="0.70278579760863213"/>
        </c:manualLayout>
      </c:layout>
      <c:scatterChart>
        <c:scatterStyle val="lineMarker"/>
        <c:varyColors val="0"/>
        <c:ser>
          <c:idx val="0"/>
          <c:order val="0"/>
          <c:tx>
            <c:v>TOAR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Green!$C$6:$C$25</c:f>
              <c:numCache>
                <c:formatCode>General</c:formatCode>
                <c:ptCount val="20"/>
                <c:pt idx="0">
                  <c:v>1208</c:v>
                </c:pt>
                <c:pt idx="1">
                  <c:v>1221</c:v>
                </c:pt>
                <c:pt idx="2">
                  <c:v>1228</c:v>
                </c:pt>
                <c:pt idx="3">
                  <c:v>1232</c:v>
                </c:pt>
                <c:pt idx="4">
                  <c:v>1236</c:v>
                </c:pt>
                <c:pt idx="5">
                  <c:v>1248</c:v>
                </c:pt>
                <c:pt idx="6">
                  <c:v>1256</c:v>
                </c:pt>
                <c:pt idx="7">
                  <c:v>1262</c:v>
                </c:pt>
                <c:pt idx="8">
                  <c:v>1271</c:v>
                </c:pt>
                <c:pt idx="9">
                  <c:v>1275</c:v>
                </c:pt>
                <c:pt idx="10">
                  <c:v>1279</c:v>
                </c:pt>
                <c:pt idx="11">
                  <c:v>1286</c:v>
                </c:pt>
                <c:pt idx="12">
                  <c:v>1290</c:v>
                </c:pt>
                <c:pt idx="13">
                  <c:v>1298</c:v>
                </c:pt>
                <c:pt idx="14">
                  <c:v>1302</c:v>
                </c:pt>
                <c:pt idx="15">
                  <c:v>1307</c:v>
                </c:pt>
                <c:pt idx="16">
                  <c:v>1313</c:v>
                </c:pt>
                <c:pt idx="17">
                  <c:v>1320</c:v>
                </c:pt>
                <c:pt idx="18">
                  <c:v>1328</c:v>
                </c:pt>
                <c:pt idx="19">
                  <c:v>1342</c:v>
                </c:pt>
              </c:numCache>
            </c:numRef>
          </c:xVal>
          <c:yVal>
            <c:numRef>
              <c:f>Green!$D$6:$D$25</c:f>
              <c:numCache>
                <c:formatCode>General</c:formatCode>
                <c:ptCount val="20"/>
                <c:pt idx="0">
                  <c:v>1.00871609049065</c:v>
                </c:pt>
                <c:pt idx="1">
                  <c:v>2.0925146084288229</c:v>
                </c:pt>
                <c:pt idx="2">
                  <c:v>3.0947017921849049</c:v>
                </c:pt>
                <c:pt idx="3">
                  <c:v>4.0022198282897614</c:v>
                </c:pt>
                <c:pt idx="4">
                  <c:v>5.134985146737189</c:v>
                </c:pt>
                <c:pt idx="5">
                  <c:v>10.047987464499091</c:v>
                </c:pt>
                <c:pt idx="6">
                  <c:v>15.421277707047979</c:v>
                </c:pt>
                <c:pt idx="7">
                  <c:v>20.647667548069119</c:v>
                </c:pt>
                <c:pt idx="8">
                  <c:v>30.695655012568199</c:v>
                </c:pt>
                <c:pt idx="9">
                  <c:v>35.68700421114491</c:v>
                </c:pt>
                <c:pt idx="10">
                  <c:v>40.975418666144442</c:v>
                </c:pt>
                <c:pt idx="11">
                  <c:v>50.566382659223812</c:v>
                </c:pt>
                <c:pt idx="12">
                  <c:v>55.848268207488758</c:v>
                </c:pt>
                <c:pt idx="13">
                  <c:v>65.837495511376744</c:v>
                </c:pt>
                <c:pt idx="14">
                  <c:v>70.371821238533755</c:v>
                </c:pt>
                <c:pt idx="15">
                  <c:v>75.30114582313206</c:v>
                </c:pt>
                <c:pt idx="16">
                  <c:v>80.560180197826043</c:v>
                </c:pt>
                <c:pt idx="17">
                  <c:v>85.548264943035463</c:v>
                </c:pt>
                <c:pt idx="18">
                  <c:v>90.173995364476383</c:v>
                </c:pt>
                <c:pt idx="19">
                  <c:v>95.116377762543863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FF-4CD0-8F39-C4ABB2A84085}"/>
            </c:ext>
          </c:extLst>
        </c:ser>
        <c:ser>
          <c:idx val="1"/>
          <c:order val="1"/>
          <c:tx>
            <c:v>CMAC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1905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DFFF-4CD0-8F39-C4ABB2A84085}"/>
              </c:ext>
            </c:extLst>
          </c:dPt>
          <c:xVal>
            <c:numRef>
              <c:f>Green!$F$6:$F$28</c:f>
              <c:numCache>
                <c:formatCode>General</c:formatCode>
                <c:ptCount val="23"/>
                <c:pt idx="0">
                  <c:v>690</c:v>
                </c:pt>
                <c:pt idx="1">
                  <c:v>708</c:v>
                </c:pt>
                <c:pt idx="2">
                  <c:v>718</c:v>
                </c:pt>
                <c:pt idx="3">
                  <c:v>723</c:v>
                </c:pt>
                <c:pt idx="4">
                  <c:v>729</c:v>
                </c:pt>
                <c:pt idx="5">
                  <c:v>745</c:v>
                </c:pt>
                <c:pt idx="6">
                  <c:v>754</c:v>
                </c:pt>
                <c:pt idx="7">
                  <c:v>762</c:v>
                </c:pt>
                <c:pt idx="8">
                  <c:v>768</c:v>
                </c:pt>
                <c:pt idx="9">
                  <c:v>773</c:v>
                </c:pt>
                <c:pt idx="10">
                  <c:v>779</c:v>
                </c:pt>
                <c:pt idx="11">
                  <c:v>784</c:v>
                </c:pt>
                <c:pt idx="12">
                  <c:v>789</c:v>
                </c:pt>
                <c:pt idx="13">
                  <c:v>794</c:v>
                </c:pt>
                <c:pt idx="14">
                  <c:v>799</c:v>
                </c:pt>
                <c:pt idx="15">
                  <c:v>804</c:v>
                </c:pt>
                <c:pt idx="16">
                  <c:v>810</c:v>
                </c:pt>
                <c:pt idx="17">
                  <c:v>816</c:v>
                </c:pt>
                <c:pt idx="18">
                  <c:v>822</c:v>
                </c:pt>
                <c:pt idx="19">
                  <c:v>830</c:v>
                </c:pt>
                <c:pt idx="20">
                  <c:v>839</c:v>
                </c:pt>
                <c:pt idx="21">
                  <c:v>851</c:v>
                </c:pt>
                <c:pt idx="22">
                  <c:v>871</c:v>
                </c:pt>
              </c:numCache>
            </c:numRef>
          </c:xVal>
          <c:yVal>
            <c:numRef>
              <c:f>Green!$G$6:$G$28</c:f>
              <c:numCache>
                <c:formatCode>General</c:formatCode>
                <c:ptCount val="23"/>
                <c:pt idx="0">
                  <c:v>1.0021871837560821</c:v>
                </c:pt>
                <c:pt idx="1">
                  <c:v>2.0337544478177172</c:v>
                </c:pt>
                <c:pt idx="2">
                  <c:v>3.1012306989194731</c:v>
                </c:pt>
                <c:pt idx="3">
                  <c:v>4.0740378023700039</c:v>
                </c:pt>
                <c:pt idx="4">
                  <c:v>5.1545718669408931</c:v>
                </c:pt>
                <c:pt idx="5">
                  <c:v>10.59968008357003</c:v>
                </c:pt>
                <c:pt idx="6">
                  <c:v>15.22541050501097</c:v>
                </c:pt>
                <c:pt idx="7">
                  <c:v>20.974112884797488</c:v>
                </c:pt>
                <c:pt idx="8">
                  <c:v>25.423562824405121</c:v>
                </c:pt>
                <c:pt idx="9">
                  <c:v>30.07214441941704</c:v>
                </c:pt>
                <c:pt idx="10">
                  <c:v>35.282211993601763</c:v>
                </c:pt>
                <c:pt idx="11">
                  <c:v>40.462899487480918</c:v>
                </c:pt>
                <c:pt idx="12">
                  <c:v>45.434661965853927</c:v>
                </c:pt>
                <c:pt idx="13">
                  <c:v>50.455391244736212</c:v>
                </c:pt>
                <c:pt idx="14">
                  <c:v>55.342277935559842</c:v>
                </c:pt>
                <c:pt idx="15">
                  <c:v>60.101850945059397</c:v>
                </c:pt>
                <c:pt idx="16">
                  <c:v>65.517579081382991</c:v>
                </c:pt>
                <c:pt idx="17">
                  <c:v>70.554630627101673</c:v>
                </c:pt>
                <c:pt idx="18">
                  <c:v>75.369699343845085</c:v>
                </c:pt>
                <c:pt idx="19">
                  <c:v>80.45245323670575</c:v>
                </c:pt>
                <c:pt idx="20">
                  <c:v>85.352397740998526</c:v>
                </c:pt>
                <c:pt idx="21">
                  <c:v>90.229491071720318</c:v>
                </c:pt>
                <c:pt idx="22">
                  <c:v>95.122906669278493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FFF-4CD0-8F39-C4ABB2A84085}"/>
            </c:ext>
          </c:extLst>
        </c:ser>
        <c:ser>
          <c:idx val="2"/>
          <c:order val="2"/>
          <c:tx>
            <c:v>LaSRC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Green!$I$6:$I$28</c:f>
              <c:numCache>
                <c:formatCode>General</c:formatCode>
                <c:ptCount val="23"/>
                <c:pt idx="0">
                  <c:v>953</c:v>
                </c:pt>
                <c:pt idx="1">
                  <c:v>966</c:v>
                </c:pt>
                <c:pt idx="2">
                  <c:v>973</c:v>
                </c:pt>
                <c:pt idx="3">
                  <c:v>978</c:v>
                </c:pt>
                <c:pt idx="4">
                  <c:v>982</c:v>
                </c:pt>
                <c:pt idx="5">
                  <c:v>996</c:v>
                </c:pt>
                <c:pt idx="6">
                  <c:v>1005</c:v>
                </c:pt>
                <c:pt idx="7">
                  <c:v>1013</c:v>
                </c:pt>
                <c:pt idx="8">
                  <c:v>1020</c:v>
                </c:pt>
                <c:pt idx="9">
                  <c:v>1027</c:v>
                </c:pt>
                <c:pt idx="10">
                  <c:v>1034</c:v>
                </c:pt>
                <c:pt idx="11">
                  <c:v>1040</c:v>
                </c:pt>
                <c:pt idx="12">
                  <c:v>1046</c:v>
                </c:pt>
                <c:pt idx="13">
                  <c:v>1052</c:v>
                </c:pt>
                <c:pt idx="14">
                  <c:v>1059</c:v>
                </c:pt>
                <c:pt idx="15">
                  <c:v>1066</c:v>
                </c:pt>
                <c:pt idx="16">
                  <c:v>1074</c:v>
                </c:pt>
                <c:pt idx="17">
                  <c:v>1082</c:v>
                </c:pt>
                <c:pt idx="18">
                  <c:v>1092</c:v>
                </c:pt>
                <c:pt idx="19">
                  <c:v>1101</c:v>
                </c:pt>
                <c:pt idx="20">
                  <c:v>1111</c:v>
                </c:pt>
                <c:pt idx="21">
                  <c:v>1125</c:v>
                </c:pt>
                <c:pt idx="22">
                  <c:v>1144</c:v>
                </c:pt>
              </c:numCache>
            </c:numRef>
          </c:xVal>
          <c:yVal>
            <c:numRef>
              <c:f>Green!$J$6:$J$28</c:f>
              <c:numCache>
                <c:formatCode>General</c:formatCode>
                <c:ptCount val="23"/>
                <c:pt idx="0">
                  <c:v>1.011980543857933</c:v>
                </c:pt>
                <c:pt idx="1">
                  <c:v>2.023961087715866</c:v>
                </c:pt>
                <c:pt idx="2">
                  <c:v>3.0751150719812022</c:v>
                </c:pt>
                <c:pt idx="3">
                  <c:v>4.1034178826755534</c:v>
                </c:pt>
                <c:pt idx="4">
                  <c:v>5.1545718669408904</c:v>
                </c:pt>
                <c:pt idx="5">
                  <c:v>10.28302810694351</c:v>
                </c:pt>
                <c:pt idx="6">
                  <c:v>15.12094799725789</c:v>
                </c:pt>
                <c:pt idx="7">
                  <c:v>20.370189011850002</c:v>
                </c:pt>
                <c:pt idx="8">
                  <c:v>25.1624065550224</c:v>
                </c:pt>
                <c:pt idx="9">
                  <c:v>30.467143276858341</c:v>
                </c:pt>
                <c:pt idx="10">
                  <c:v>35.749028825123297</c:v>
                </c:pt>
                <c:pt idx="11">
                  <c:v>40.616328795743243</c:v>
                </c:pt>
                <c:pt idx="12">
                  <c:v>45.682760421767462</c:v>
                </c:pt>
                <c:pt idx="13">
                  <c:v>50.403159990859628</c:v>
                </c:pt>
                <c:pt idx="14">
                  <c:v>55.466327163516567</c:v>
                </c:pt>
                <c:pt idx="15">
                  <c:v>60.340156040871094</c:v>
                </c:pt>
                <c:pt idx="16">
                  <c:v>65.409852120262585</c:v>
                </c:pt>
                <c:pt idx="17">
                  <c:v>70.159631769660294</c:v>
                </c:pt>
                <c:pt idx="18">
                  <c:v>75.552508732412889</c:v>
                </c:pt>
                <c:pt idx="19">
                  <c:v>80.184768060588397</c:v>
                </c:pt>
                <c:pt idx="20">
                  <c:v>85.081448111513865</c:v>
                </c:pt>
                <c:pt idx="21">
                  <c:v>90.330689126105966</c:v>
                </c:pt>
                <c:pt idx="22">
                  <c:v>95.096791042340115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FFF-4CD0-8F39-C4ABB2A84085}"/>
            </c:ext>
          </c:extLst>
        </c:ser>
        <c:ser>
          <c:idx val="3"/>
          <c:order val="3"/>
          <c:tx>
            <c:v>CMAC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Green!$Y$24:$Y$25</c:f>
              <c:numCache>
                <c:formatCode>0</c:formatCode>
                <c:ptCount val="2"/>
                <c:pt idx="0">
                  <c:v>737.6</c:v>
                </c:pt>
                <c:pt idx="1">
                  <c:v>827.2</c:v>
                </c:pt>
              </c:numCache>
            </c:numRef>
          </c:xVal>
          <c:yVal>
            <c:numRef>
              <c:f>Green!$X$24:$X$25</c:f>
              <c:numCache>
                <c:formatCode>0.00</c:formatCode>
                <c:ptCount val="2"/>
                <c:pt idx="0">
                  <c:v>8.7211199999999849</c:v>
                </c:pt>
                <c:pt idx="1">
                  <c:v>78.09030000000007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FFF-4CD0-8F39-C4ABB2A84085}"/>
            </c:ext>
          </c:extLst>
        </c:ser>
        <c:ser>
          <c:idx val="4"/>
          <c:order val="4"/>
          <c:tx>
            <c:v>LaSRC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Green!$AB$24:$AB$25</c:f>
              <c:numCache>
                <c:formatCode>0</c:formatCode>
                <c:ptCount val="2"/>
                <c:pt idx="0">
                  <c:v>881</c:v>
                </c:pt>
                <c:pt idx="1">
                  <c:v>979.8</c:v>
                </c:pt>
              </c:numCache>
            </c:numRef>
          </c:xVal>
          <c:yVal>
            <c:numRef>
              <c:f>Green!$X$24:$X$25</c:f>
              <c:numCache>
                <c:formatCode>0.00</c:formatCode>
                <c:ptCount val="2"/>
                <c:pt idx="0">
                  <c:v>8.7211199999999849</c:v>
                </c:pt>
                <c:pt idx="1">
                  <c:v>78.09030000000007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FFF-4CD0-8F39-C4ABB2A840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384128"/>
        <c:axId val="565997712"/>
      </c:scatterChart>
      <c:valAx>
        <c:axId val="554384128"/>
        <c:scaling>
          <c:orientation val="minMax"/>
          <c:max val="1600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Reflectance x 10,000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997712"/>
        <c:crosses val="autoZero"/>
        <c:crossBetween val="midCat"/>
        <c:majorUnit val="200"/>
      </c:valAx>
      <c:valAx>
        <c:axId val="56599771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Cumulative Percentile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384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8442509696858719"/>
          <c:y val="0.28225772538101246"/>
          <c:w val="0.21143424725186308"/>
          <c:h val="0.39062773403324585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Blue CMAC</a:t>
            </a:r>
          </a:p>
        </c:rich>
      </c:tx>
      <c:layout>
        <c:manualLayout>
          <c:xMode val="edge"/>
          <c:yMode val="edge"/>
          <c:x val="0.31358962993864176"/>
          <c:y val="5.20833333333333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227998818028541"/>
          <c:y val="0.21779513888888893"/>
          <c:w val="0.75668248422589557"/>
          <c:h val="0.5808310094050744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Blue!$F$25:$F$26</c:f>
              <c:numCache>
                <c:formatCode>General</c:formatCode>
                <c:ptCount val="2"/>
                <c:pt idx="0">
                  <c:v>560</c:v>
                </c:pt>
                <c:pt idx="1">
                  <c:v>567</c:v>
                </c:pt>
              </c:numCache>
            </c:numRef>
          </c:xVal>
          <c:yVal>
            <c:numRef>
              <c:f>Blue!$G$25:$G$26</c:f>
              <c:numCache>
                <c:formatCode>General</c:formatCode>
                <c:ptCount val="2"/>
                <c:pt idx="0">
                  <c:v>80.289230568341495</c:v>
                </c:pt>
                <c:pt idx="1">
                  <c:v>85.306695393856486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C21-4985-9F90-9AB2290D69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Blue LaSRC</a:t>
            </a:r>
          </a:p>
        </c:rich>
      </c:tx>
      <c:layout>
        <c:manualLayout>
          <c:xMode val="edge"/>
          <c:yMode val="edge"/>
          <c:x val="0.31358962993864176"/>
          <c:y val="5.20833333333333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227998818028541"/>
          <c:y val="0.21779513888888893"/>
          <c:w val="0.75668248422589557"/>
          <c:h val="0.5808310094050744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Blue!$I$25:$I$26</c:f>
              <c:numCache>
                <c:formatCode>General</c:formatCode>
                <c:ptCount val="2"/>
                <c:pt idx="0">
                  <c:v>874</c:v>
                </c:pt>
                <c:pt idx="1">
                  <c:v>892</c:v>
                </c:pt>
              </c:numCache>
            </c:numRef>
          </c:xVal>
          <c:yVal>
            <c:numRef>
              <c:f>Blue!$J$25:$J$26</c:f>
              <c:numCache>
                <c:formatCode>General</c:formatCode>
                <c:ptCount val="2"/>
                <c:pt idx="0">
                  <c:v>80.194561420690206</c:v>
                </c:pt>
                <c:pt idx="1">
                  <c:v>85.238141873143462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A8E-4ACE-9B97-2A53E2857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Green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6185476815398"/>
          <c:y val="0.27338199513382"/>
          <c:w val="0.75506036745406824"/>
          <c:h val="0.50084410981474026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Green!$C$10:$C$11</c:f>
              <c:numCache>
                <c:formatCode>General</c:formatCode>
                <c:ptCount val="2"/>
                <c:pt idx="0">
                  <c:v>1236</c:v>
                </c:pt>
                <c:pt idx="1">
                  <c:v>1248</c:v>
                </c:pt>
              </c:numCache>
            </c:numRef>
          </c:xVal>
          <c:yVal>
            <c:numRef>
              <c:f>Green!$D$10:$D$11</c:f>
              <c:numCache>
                <c:formatCode>General</c:formatCode>
                <c:ptCount val="2"/>
                <c:pt idx="0">
                  <c:v>5.134985146737189</c:v>
                </c:pt>
                <c:pt idx="1">
                  <c:v>10.047987464499091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180-41A5-A132-61B5FE6394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L9, Lake</a:t>
            </a:r>
            <a:r>
              <a:rPr lang="en-US" baseline="0"/>
              <a:t> Newell 1, Green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337961190369179"/>
          <c:y val="0.12962962962962962"/>
          <c:w val="0.79172201783445151"/>
          <c:h val="0.70278579760863213"/>
        </c:manualLayout>
      </c:layout>
      <c:scatterChart>
        <c:scatterStyle val="lineMarker"/>
        <c:varyColors val="0"/>
        <c:ser>
          <c:idx val="0"/>
          <c:order val="0"/>
          <c:tx>
            <c:v>TOAR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Green!$C$6:$C$25</c:f>
              <c:numCache>
                <c:formatCode>General</c:formatCode>
                <c:ptCount val="20"/>
                <c:pt idx="0">
                  <c:v>1208</c:v>
                </c:pt>
                <c:pt idx="1">
                  <c:v>1221</c:v>
                </c:pt>
                <c:pt idx="2">
                  <c:v>1228</c:v>
                </c:pt>
                <c:pt idx="3">
                  <c:v>1232</c:v>
                </c:pt>
                <c:pt idx="4">
                  <c:v>1236</c:v>
                </c:pt>
                <c:pt idx="5">
                  <c:v>1248</c:v>
                </c:pt>
                <c:pt idx="6">
                  <c:v>1256</c:v>
                </c:pt>
                <c:pt idx="7">
                  <c:v>1262</c:v>
                </c:pt>
                <c:pt idx="8">
                  <c:v>1271</c:v>
                </c:pt>
                <c:pt idx="9">
                  <c:v>1275</c:v>
                </c:pt>
                <c:pt idx="10">
                  <c:v>1279</c:v>
                </c:pt>
                <c:pt idx="11">
                  <c:v>1286</c:v>
                </c:pt>
                <c:pt idx="12">
                  <c:v>1290</c:v>
                </c:pt>
                <c:pt idx="13">
                  <c:v>1298</c:v>
                </c:pt>
                <c:pt idx="14">
                  <c:v>1302</c:v>
                </c:pt>
                <c:pt idx="15">
                  <c:v>1307</c:v>
                </c:pt>
                <c:pt idx="16">
                  <c:v>1313</c:v>
                </c:pt>
                <c:pt idx="17">
                  <c:v>1320</c:v>
                </c:pt>
                <c:pt idx="18">
                  <c:v>1328</c:v>
                </c:pt>
                <c:pt idx="19">
                  <c:v>1342</c:v>
                </c:pt>
              </c:numCache>
            </c:numRef>
          </c:xVal>
          <c:yVal>
            <c:numRef>
              <c:f>Green!$D$6:$D$25</c:f>
              <c:numCache>
                <c:formatCode>General</c:formatCode>
                <c:ptCount val="20"/>
                <c:pt idx="0">
                  <c:v>1.00871609049065</c:v>
                </c:pt>
                <c:pt idx="1">
                  <c:v>2.0925146084288229</c:v>
                </c:pt>
                <c:pt idx="2">
                  <c:v>3.0947017921849049</c:v>
                </c:pt>
                <c:pt idx="3">
                  <c:v>4.0022198282897614</c:v>
                </c:pt>
                <c:pt idx="4">
                  <c:v>5.134985146737189</c:v>
                </c:pt>
                <c:pt idx="5">
                  <c:v>10.047987464499091</c:v>
                </c:pt>
                <c:pt idx="6">
                  <c:v>15.421277707047979</c:v>
                </c:pt>
                <c:pt idx="7">
                  <c:v>20.647667548069119</c:v>
                </c:pt>
                <c:pt idx="8">
                  <c:v>30.695655012568199</c:v>
                </c:pt>
                <c:pt idx="9">
                  <c:v>35.68700421114491</c:v>
                </c:pt>
                <c:pt idx="10">
                  <c:v>40.975418666144442</c:v>
                </c:pt>
                <c:pt idx="11">
                  <c:v>50.566382659223812</c:v>
                </c:pt>
                <c:pt idx="12">
                  <c:v>55.848268207488758</c:v>
                </c:pt>
                <c:pt idx="13">
                  <c:v>65.837495511376744</c:v>
                </c:pt>
                <c:pt idx="14">
                  <c:v>70.371821238533755</c:v>
                </c:pt>
                <c:pt idx="15">
                  <c:v>75.30114582313206</c:v>
                </c:pt>
                <c:pt idx="16">
                  <c:v>80.560180197826043</c:v>
                </c:pt>
                <c:pt idx="17">
                  <c:v>85.548264943035463</c:v>
                </c:pt>
                <c:pt idx="18">
                  <c:v>90.173995364476383</c:v>
                </c:pt>
                <c:pt idx="19">
                  <c:v>95.116377762543863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E7-4C06-8F30-5849DFC2E7CA}"/>
            </c:ext>
          </c:extLst>
        </c:ser>
        <c:ser>
          <c:idx val="1"/>
          <c:order val="1"/>
          <c:tx>
            <c:v>CMAC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1905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2A-40E5-8414-074BFCDB046A}"/>
              </c:ext>
            </c:extLst>
          </c:dPt>
          <c:xVal>
            <c:numRef>
              <c:f>Green!$F$6:$F$28</c:f>
              <c:numCache>
                <c:formatCode>General</c:formatCode>
                <c:ptCount val="23"/>
                <c:pt idx="0">
                  <c:v>690</c:v>
                </c:pt>
                <c:pt idx="1">
                  <c:v>708</c:v>
                </c:pt>
                <c:pt idx="2">
                  <c:v>718</c:v>
                </c:pt>
                <c:pt idx="3">
                  <c:v>723</c:v>
                </c:pt>
                <c:pt idx="4">
                  <c:v>729</c:v>
                </c:pt>
                <c:pt idx="5">
                  <c:v>745</c:v>
                </c:pt>
                <c:pt idx="6">
                  <c:v>754</c:v>
                </c:pt>
                <c:pt idx="7">
                  <c:v>762</c:v>
                </c:pt>
                <c:pt idx="8">
                  <c:v>768</c:v>
                </c:pt>
                <c:pt idx="9">
                  <c:v>773</c:v>
                </c:pt>
                <c:pt idx="10">
                  <c:v>779</c:v>
                </c:pt>
                <c:pt idx="11">
                  <c:v>784</c:v>
                </c:pt>
                <c:pt idx="12">
                  <c:v>789</c:v>
                </c:pt>
                <c:pt idx="13">
                  <c:v>794</c:v>
                </c:pt>
                <c:pt idx="14">
                  <c:v>799</c:v>
                </c:pt>
                <c:pt idx="15">
                  <c:v>804</c:v>
                </c:pt>
                <c:pt idx="16">
                  <c:v>810</c:v>
                </c:pt>
                <c:pt idx="17">
                  <c:v>816</c:v>
                </c:pt>
                <c:pt idx="18">
                  <c:v>822</c:v>
                </c:pt>
                <c:pt idx="19">
                  <c:v>830</c:v>
                </c:pt>
                <c:pt idx="20">
                  <c:v>839</c:v>
                </c:pt>
                <c:pt idx="21">
                  <c:v>851</c:v>
                </c:pt>
                <c:pt idx="22">
                  <c:v>871</c:v>
                </c:pt>
              </c:numCache>
            </c:numRef>
          </c:xVal>
          <c:yVal>
            <c:numRef>
              <c:f>Green!$G$6:$G$28</c:f>
              <c:numCache>
                <c:formatCode>General</c:formatCode>
                <c:ptCount val="23"/>
                <c:pt idx="0">
                  <c:v>1.0021871837560821</c:v>
                </c:pt>
                <c:pt idx="1">
                  <c:v>2.0337544478177172</c:v>
                </c:pt>
                <c:pt idx="2">
                  <c:v>3.1012306989194731</c:v>
                </c:pt>
                <c:pt idx="3">
                  <c:v>4.0740378023700039</c:v>
                </c:pt>
                <c:pt idx="4">
                  <c:v>5.1545718669408931</c:v>
                </c:pt>
                <c:pt idx="5">
                  <c:v>10.59968008357003</c:v>
                </c:pt>
                <c:pt idx="6">
                  <c:v>15.22541050501097</c:v>
                </c:pt>
                <c:pt idx="7">
                  <c:v>20.974112884797488</c:v>
                </c:pt>
                <c:pt idx="8">
                  <c:v>25.423562824405121</c:v>
                </c:pt>
                <c:pt idx="9">
                  <c:v>30.07214441941704</c:v>
                </c:pt>
                <c:pt idx="10">
                  <c:v>35.282211993601763</c:v>
                </c:pt>
                <c:pt idx="11">
                  <c:v>40.462899487480918</c:v>
                </c:pt>
                <c:pt idx="12">
                  <c:v>45.434661965853927</c:v>
                </c:pt>
                <c:pt idx="13">
                  <c:v>50.455391244736212</c:v>
                </c:pt>
                <c:pt idx="14">
                  <c:v>55.342277935559842</c:v>
                </c:pt>
                <c:pt idx="15">
                  <c:v>60.101850945059397</c:v>
                </c:pt>
                <c:pt idx="16">
                  <c:v>65.517579081382991</c:v>
                </c:pt>
                <c:pt idx="17">
                  <c:v>70.554630627101673</c:v>
                </c:pt>
                <c:pt idx="18">
                  <c:v>75.369699343845085</c:v>
                </c:pt>
                <c:pt idx="19">
                  <c:v>80.45245323670575</c:v>
                </c:pt>
                <c:pt idx="20">
                  <c:v>85.352397740998526</c:v>
                </c:pt>
                <c:pt idx="21">
                  <c:v>90.229491071720318</c:v>
                </c:pt>
                <c:pt idx="22">
                  <c:v>95.122906669278493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7E7-4C06-8F30-5849DFC2E7CA}"/>
            </c:ext>
          </c:extLst>
        </c:ser>
        <c:ser>
          <c:idx val="2"/>
          <c:order val="2"/>
          <c:tx>
            <c:v>LaSRC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Green!$I$6:$I$28</c:f>
              <c:numCache>
                <c:formatCode>General</c:formatCode>
                <c:ptCount val="23"/>
                <c:pt idx="0">
                  <c:v>953</c:v>
                </c:pt>
                <c:pt idx="1">
                  <c:v>966</c:v>
                </c:pt>
                <c:pt idx="2">
                  <c:v>973</c:v>
                </c:pt>
                <c:pt idx="3">
                  <c:v>978</c:v>
                </c:pt>
                <c:pt idx="4">
                  <c:v>982</c:v>
                </c:pt>
                <c:pt idx="5">
                  <c:v>996</c:v>
                </c:pt>
                <c:pt idx="6">
                  <c:v>1005</c:v>
                </c:pt>
                <c:pt idx="7">
                  <c:v>1013</c:v>
                </c:pt>
                <c:pt idx="8">
                  <c:v>1020</c:v>
                </c:pt>
                <c:pt idx="9">
                  <c:v>1027</c:v>
                </c:pt>
                <c:pt idx="10">
                  <c:v>1034</c:v>
                </c:pt>
                <c:pt idx="11">
                  <c:v>1040</c:v>
                </c:pt>
                <c:pt idx="12">
                  <c:v>1046</c:v>
                </c:pt>
                <c:pt idx="13">
                  <c:v>1052</c:v>
                </c:pt>
                <c:pt idx="14">
                  <c:v>1059</c:v>
                </c:pt>
                <c:pt idx="15">
                  <c:v>1066</c:v>
                </c:pt>
                <c:pt idx="16">
                  <c:v>1074</c:v>
                </c:pt>
                <c:pt idx="17">
                  <c:v>1082</c:v>
                </c:pt>
                <c:pt idx="18">
                  <c:v>1092</c:v>
                </c:pt>
                <c:pt idx="19">
                  <c:v>1101</c:v>
                </c:pt>
                <c:pt idx="20">
                  <c:v>1111</c:v>
                </c:pt>
                <c:pt idx="21">
                  <c:v>1125</c:v>
                </c:pt>
                <c:pt idx="22">
                  <c:v>1144</c:v>
                </c:pt>
              </c:numCache>
            </c:numRef>
          </c:xVal>
          <c:yVal>
            <c:numRef>
              <c:f>Green!$J$6:$J$28</c:f>
              <c:numCache>
                <c:formatCode>General</c:formatCode>
                <c:ptCount val="23"/>
                <c:pt idx="0">
                  <c:v>1.011980543857933</c:v>
                </c:pt>
                <c:pt idx="1">
                  <c:v>2.023961087715866</c:v>
                </c:pt>
                <c:pt idx="2">
                  <c:v>3.0751150719812022</c:v>
                </c:pt>
                <c:pt idx="3">
                  <c:v>4.1034178826755534</c:v>
                </c:pt>
                <c:pt idx="4">
                  <c:v>5.1545718669408904</c:v>
                </c:pt>
                <c:pt idx="5">
                  <c:v>10.28302810694351</c:v>
                </c:pt>
                <c:pt idx="6">
                  <c:v>15.12094799725789</c:v>
                </c:pt>
                <c:pt idx="7">
                  <c:v>20.370189011850002</c:v>
                </c:pt>
                <c:pt idx="8">
                  <c:v>25.1624065550224</c:v>
                </c:pt>
                <c:pt idx="9">
                  <c:v>30.467143276858341</c:v>
                </c:pt>
                <c:pt idx="10">
                  <c:v>35.749028825123297</c:v>
                </c:pt>
                <c:pt idx="11">
                  <c:v>40.616328795743243</c:v>
                </c:pt>
                <c:pt idx="12">
                  <c:v>45.682760421767462</c:v>
                </c:pt>
                <c:pt idx="13">
                  <c:v>50.403159990859628</c:v>
                </c:pt>
                <c:pt idx="14">
                  <c:v>55.466327163516567</c:v>
                </c:pt>
                <c:pt idx="15">
                  <c:v>60.340156040871094</c:v>
                </c:pt>
                <c:pt idx="16">
                  <c:v>65.409852120262585</c:v>
                </c:pt>
                <c:pt idx="17">
                  <c:v>70.159631769660294</c:v>
                </c:pt>
                <c:pt idx="18">
                  <c:v>75.552508732412889</c:v>
                </c:pt>
                <c:pt idx="19">
                  <c:v>80.184768060588397</c:v>
                </c:pt>
                <c:pt idx="20">
                  <c:v>85.081448111513865</c:v>
                </c:pt>
                <c:pt idx="21">
                  <c:v>90.330689126105966</c:v>
                </c:pt>
                <c:pt idx="22">
                  <c:v>95.096791042340115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4EC-42D1-89DC-E5FB5435B93D}"/>
            </c:ext>
          </c:extLst>
        </c:ser>
        <c:ser>
          <c:idx val="3"/>
          <c:order val="3"/>
          <c:tx>
            <c:v>CMAC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Green!$Y$24:$Y$25</c:f>
              <c:numCache>
                <c:formatCode>0</c:formatCode>
                <c:ptCount val="2"/>
                <c:pt idx="0">
                  <c:v>737.6</c:v>
                </c:pt>
                <c:pt idx="1">
                  <c:v>827.2</c:v>
                </c:pt>
              </c:numCache>
            </c:numRef>
          </c:xVal>
          <c:yVal>
            <c:numRef>
              <c:f>Green!$X$24:$X$25</c:f>
              <c:numCache>
                <c:formatCode>0.00</c:formatCode>
                <c:ptCount val="2"/>
                <c:pt idx="0">
                  <c:v>8.7211199999999849</c:v>
                </c:pt>
                <c:pt idx="1">
                  <c:v>78.09030000000007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7E7-4C06-8F30-5849DFC2E7CA}"/>
            </c:ext>
          </c:extLst>
        </c:ser>
        <c:ser>
          <c:idx val="4"/>
          <c:order val="4"/>
          <c:tx>
            <c:v>LaSRC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Green!$AB$24:$AB$25</c:f>
              <c:numCache>
                <c:formatCode>0</c:formatCode>
                <c:ptCount val="2"/>
                <c:pt idx="0">
                  <c:v>881</c:v>
                </c:pt>
                <c:pt idx="1">
                  <c:v>979.8</c:v>
                </c:pt>
              </c:numCache>
            </c:numRef>
          </c:xVal>
          <c:yVal>
            <c:numRef>
              <c:f>Green!$X$24:$X$25</c:f>
              <c:numCache>
                <c:formatCode>0.00</c:formatCode>
                <c:ptCount val="2"/>
                <c:pt idx="0">
                  <c:v>8.7211199999999849</c:v>
                </c:pt>
                <c:pt idx="1">
                  <c:v>78.09030000000007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7E7-4C06-8F30-5849DFC2E7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384128"/>
        <c:axId val="565997712"/>
      </c:scatterChart>
      <c:valAx>
        <c:axId val="554384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Reflectance x 10,000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997712"/>
        <c:crosses val="autoZero"/>
        <c:crossBetween val="midCat"/>
      </c:valAx>
      <c:valAx>
        <c:axId val="56599771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Cumulative Percentile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384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8442509696858719"/>
          <c:y val="0.28225772538101246"/>
          <c:w val="0.21143424725186308"/>
          <c:h val="0.39062773403324585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Green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6185476815398"/>
          <c:y val="0.27338199513382"/>
          <c:w val="0.75506036745406824"/>
          <c:h val="0.50084410981474026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Green!$F$10:$F$11</c:f>
              <c:numCache>
                <c:formatCode>General</c:formatCode>
                <c:ptCount val="2"/>
                <c:pt idx="0">
                  <c:v>729</c:v>
                </c:pt>
                <c:pt idx="1">
                  <c:v>745</c:v>
                </c:pt>
              </c:numCache>
            </c:numRef>
          </c:xVal>
          <c:yVal>
            <c:numRef>
              <c:f>Green!$G$10:$G$11</c:f>
              <c:numCache>
                <c:formatCode>General</c:formatCode>
                <c:ptCount val="2"/>
                <c:pt idx="0">
                  <c:v>5.1545718669408931</c:v>
                </c:pt>
                <c:pt idx="1">
                  <c:v>10.59968008357003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46A-433C-A67D-67AB319724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Green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6185476815398"/>
          <c:y val="0.27338199513382"/>
          <c:w val="0.75506036745406824"/>
          <c:h val="0.50084410981474026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Green!$I$10:$I$11</c:f>
              <c:numCache>
                <c:formatCode>General</c:formatCode>
                <c:ptCount val="2"/>
                <c:pt idx="0">
                  <c:v>982</c:v>
                </c:pt>
                <c:pt idx="1">
                  <c:v>996</c:v>
                </c:pt>
              </c:numCache>
            </c:numRef>
          </c:xVal>
          <c:yVal>
            <c:numRef>
              <c:f>Green!$J$10:$J$11</c:f>
              <c:numCache>
                <c:formatCode>General</c:formatCode>
                <c:ptCount val="2"/>
                <c:pt idx="0">
                  <c:v>5.1545718669408904</c:v>
                </c:pt>
                <c:pt idx="1">
                  <c:v>10.28302810694351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24A-47F2-AEAD-2600598169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Green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6185476815398"/>
          <c:y val="0.27338199513382"/>
          <c:w val="0.75506036745406824"/>
          <c:h val="0.50084410981474026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Green!$C$21:$C$22</c:f>
              <c:numCache>
                <c:formatCode>General</c:formatCode>
                <c:ptCount val="2"/>
                <c:pt idx="0">
                  <c:v>1307</c:v>
                </c:pt>
                <c:pt idx="1">
                  <c:v>1313</c:v>
                </c:pt>
              </c:numCache>
            </c:numRef>
          </c:xVal>
          <c:yVal>
            <c:numRef>
              <c:f>Green!$D$21:$D$22</c:f>
              <c:numCache>
                <c:formatCode>General</c:formatCode>
                <c:ptCount val="2"/>
                <c:pt idx="0">
                  <c:v>75.30114582313206</c:v>
                </c:pt>
                <c:pt idx="1">
                  <c:v>80.560180197826043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09F-4A07-BB41-F9DA227DE3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Green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6185476815398"/>
          <c:y val="0.27338199513382"/>
          <c:w val="0.75506036745406824"/>
          <c:h val="0.50084410981474026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Green!$F$24:$F$25</c:f>
              <c:numCache>
                <c:formatCode>General</c:formatCode>
                <c:ptCount val="2"/>
                <c:pt idx="0">
                  <c:v>822</c:v>
                </c:pt>
                <c:pt idx="1">
                  <c:v>830</c:v>
                </c:pt>
              </c:numCache>
            </c:numRef>
          </c:xVal>
          <c:yVal>
            <c:numRef>
              <c:f>Green!$G$24:$G$25</c:f>
              <c:numCache>
                <c:formatCode>General</c:formatCode>
                <c:ptCount val="2"/>
                <c:pt idx="0">
                  <c:v>75.369699343845085</c:v>
                </c:pt>
                <c:pt idx="1">
                  <c:v>80.45245323670575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F0A-41D4-AC94-E2E430F180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Green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6185476815398"/>
          <c:y val="0.27338199513382"/>
          <c:w val="0.75506036745406824"/>
          <c:h val="0.50084410981474026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Green!$I$24:$I$25</c:f>
              <c:numCache>
                <c:formatCode>General</c:formatCode>
                <c:ptCount val="2"/>
                <c:pt idx="0">
                  <c:v>1092</c:v>
                </c:pt>
                <c:pt idx="1">
                  <c:v>1101</c:v>
                </c:pt>
              </c:numCache>
            </c:numRef>
          </c:xVal>
          <c:yVal>
            <c:numRef>
              <c:f>Green!$J$24:$J$25</c:f>
              <c:numCache>
                <c:formatCode>General</c:formatCode>
                <c:ptCount val="2"/>
                <c:pt idx="0">
                  <c:v>75.552508732412889</c:v>
                </c:pt>
                <c:pt idx="1">
                  <c:v>80.184768060588397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9B3-4300-9452-FC2966DE72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Red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6185476815398"/>
          <c:y val="0.22008771929824567"/>
          <c:w val="0.75506036745406824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Red!$C$26:$C$27</c:f>
              <c:numCache>
                <c:formatCode>General</c:formatCode>
                <c:ptCount val="2"/>
                <c:pt idx="0">
                  <c:v>1415</c:v>
                </c:pt>
                <c:pt idx="1">
                  <c:v>1427</c:v>
                </c:pt>
              </c:numCache>
            </c:numRef>
          </c:xVal>
          <c:yVal>
            <c:numRef>
              <c:f>Red!$D$26:$D$27</c:f>
              <c:numCache>
                <c:formatCode>General</c:formatCode>
                <c:ptCount val="2"/>
                <c:pt idx="0">
                  <c:v>85.39483563477323</c:v>
                </c:pt>
                <c:pt idx="1">
                  <c:v>90.173995364476497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970-4489-96CA-A3E3337566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L9 Red, 8-06-23, Lake</a:t>
            </a:r>
            <a:r>
              <a:rPr lang="en-US" baseline="0"/>
              <a:t> Newell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337961190369179"/>
          <c:y val="0.12962962962962962"/>
          <c:w val="0.79172201783445151"/>
          <c:h val="0.70278579760863213"/>
        </c:manualLayout>
      </c:layout>
      <c:scatterChart>
        <c:scatterStyle val="lineMarker"/>
        <c:varyColors val="0"/>
        <c:ser>
          <c:idx val="0"/>
          <c:order val="0"/>
          <c:tx>
            <c:v>TOAR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Red!$C$6:$C$28</c:f>
              <c:numCache>
                <c:formatCode>General</c:formatCode>
                <c:ptCount val="23"/>
                <c:pt idx="0">
                  <c:v>1238</c:v>
                </c:pt>
                <c:pt idx="1">
                  <c:v>1260</c:v>
                </c:pt>
                <c:pt idx="2">
                  <c:v>1272</c:v>
                </c:pt>
                <c:pt idx="3">
                  <c:v>1280</c:v>
                </c:pt>
                <c:pt idx="4">
                  <c:v>1286</c:v>
                </c:pt>
                <c:pt idx="5">
                  <c:v>1308</c:v>
                </c:pt>
                <c:pt idx="6">
                  <c:v>1320</c:v>
                </c:pt>
                <c:pt idx="7">
                  <c:v>1330</c:v>
                </c:pt>
                <c:pt idx="8">
                  <c:v>1338</c:v>
                </c:pt>
                <c:pt idx="9">
                  <c:v>1344</c:v>
                </c:pt>
                <c:pt idx="10">
                  <c:v>1350</c:v>
                </c:pt>
                <c:pt idx="11">
                  <c:v>1356</c:v>
                </c:pt>
                <c:pt idx="12">
                  <c:v>1361</c:v>
                </c:pt>
                <c:pt idx="13">
                  <c:v>1367</c:v>
                </c:pt>
                <c:pt idx="14">
                  <c:v>1372</c:v>
                </c:pt>
                <c:pt idx="15">
                  <c:v>1378</c:v>
                </c:pt>
                <c:pt idx="16">
                  <c:v>1384</c:v>
                </c:pt>
                <c:pt idx="17">
                  <c:v>1390</c:v>
                </c:pt>
                <c:pt idx="18">
                  <c:v>1397</c:v>
                </c:pt>
                <c:pt idx="19">
                  <c:v>1405</c:v>
                </c:pt>
                <c:pt idx="20">
                  <c:v>1415</c:v>
                </c:pt>
                <c:pt idx="21">
                  <c:v>1427</c:v>
                </c:pt>
                <c:pt idx="22">
                  <c:v>1448</c:v>
                </c:pt>
              </c:numCache>
            </c:numRef>
          </c:xVal>
          <c:yVal>
            <c:numRef>
              <c:f>Red!$D$6:$D$28</c:f>
              <c:numCache>
                <c:formatCode>General</c:formatCode>
                <c:ptCount val="23"/>
                <c:pt idx="0">
                  <c:v>1.0021871837560841</c:v>
                </c:pt>
                <c:pt idx="1">
                  <c:v>2.076192341592408</c:v>
                </c:pt>
                <c:pt idx="2">
                  <c:v>3.0783795253484909</c:v>
                </c:pt>
                <c:pt idx="3">
                  <c:v>4.0642444422681567</c:v>
                </c:pt>
                <c:pt idx="4">
                  <c:v>5.0272581856168346</c:v>
                </c:pt>
                <c:pt idx="5">
                  <c:v>10.22426794633242</c:v>
                </c:pt>
                <c:pt idx="6">
                  <c:v>15.05565892991223</c:v>
                </c:pt>
                <c:pt idx="7">
                  <c:v>20.461593706133961</c:v>
                </c:pt>
                <c:pt idx="8">
                  <c:v>25.6096366663403</c:v>
                </c:pt>
                <c:pt idx="9">
                  <c:v>30.287598341657791</c:v>
                </c:pt>
                <c:pt idx="10">
                  <c:v>35.448699115333262</c:v>
                </c:pt>
                <c:pt idx="11">
                  <c:v>40.590213168805008</c:v>
                </c:pt>
                <c:pt idx="12">
                  <c:v>45.369372898508303</c:v>
                </c:pt>
                <c:pt idx="13">
                  <c:v>50.77530767473003</c:v>
                </c:pt>
                <c:pt idx="14">
                  <c:v>55.20190644076667</c:v>
                </c:pt>
                <c:pt idx="15">
                  <c:v>60.428296281787809</c:v>
                </c:pt>
                <c:pt idx="16">
                  <c:v>65.494727907812063</c:v>
                </c:pt>
                <c:pt idx="17">
                  <c:v>70.251036463944345</c:v>
                </c:pt>
                <c:pt idx="18">
                  <c:v>75.255443475990205</c:v>
                </c:pt>
                <c:pt idx="19">
                  <c:v>80.325139555381725</c:v>
                </c:pt>
                <c:pt idx="20">
                  <c:v>85.39483563477323</c:v>
                </c:pt>
                <c:pt idx="21">
                  <c:v>90.173995364476497</c:v>
                </c:pt>
                <c:pt idx="22">
                  <c:v>95.162080109685903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57F-4952-9B9A-49D039A959AE}"/>
            </c:ext>
          </c:extLst>
        </c:ser>
        <c:ser>
          <c:idx val="1"/>
          <c:order val="1"/>
          <c:tx>
            <c:v>CMAC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1905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C57F-4952-9B9A-49D039A959AE}"/>
              </c:ext>
            </c:extLst>
          </c:dPt>
          <c:xVal>
            <c:numRef>
              <c:f>Red!$F$6:$F$28</c:f>
              <c:numCache>
                <c:formatCode>General</c:formatCode>
                <c:ptCount val="23"/>
                <c:pt idx="0">
                  <c:v>931</c:v>
                </c:pt>
                <c:pt idx="1">
                  <c:v>960</c:v>
                </c:pt>
                <c:pt idx="2">
                  <c:v>976</c:v>
                </c:pt>
                <c:pt idx="3">
                  <c:v>986</c:v>
                </c:pt>
                <c:pt idx="4">
                  <c:v>994</c:v>
                </c:pt>
                <c:pt idx="5">
                  <c:v>1021</c:v>
                </c:pt>
                <c:pt idx="6">
                  <c:v>1036</c:v>
                </c:pt>
                <c:pt idx="7">
                  <c:v>1048</c:v>
                </c:pt>
                <c:pt idx="8">
                  <c:v>1058</c:v>
                </c:pt>
                <c:pt idx="9">
                  <c:v>1066</c:v>
                </c:pt>
                <c:pt idx="10">
                  <c:v>1073</c:v>
                </c:pt>
                <c:pt idx="11">
                  <c:v>1081</c:v>
                </c:pt>
                <c:pt idx="12">
                  <c:v>1088</c:v>
                </c:pt>
                <c:pt idx="13">
                  <c:v>1095</c:v>
                </c:pt>
                <c:pt idx="14">
                  <c:v>1102</c:v>
                </c:pt>
                <c:pt idx="15">
                  <c:v>1109</c:v>
                </c:pt>
                <c:pt idx="16">
                  <c:v>1117</c:v>
                </c:pt>
                <c:pt idx="17">
                  <c:v>1125</c:v>
                </c:pt>
                <c:pt idx="18">
                  <c:v>1133</c:v>
                </c:pt>
                <c:pt idx="19">
                  <c:v>1143</c:v>
                </c:pt>
                <c:pt idx="20">
                  <c:v>1155</c:v>
                </c:pt>
                <c:pt idx="21">
                  <c:v>1171</c:v>
                </c:pt>
                <c:pt idx="22">
                  <c:v>1198</c:v>
                </c:pt>
              </c:numCache>
            </c:numRef>
          </c:xVal>
          <c:yVal>
            <c:numRef>
              <c:f>Red!$G$6:$G$28</c:f>
              <c:numCache>
                <c:formatCode>General</c:formatCode>
                <c:ptCount val="23"/>
                <c:pt idx="0">
                  <c:v>1.00871609049065</c:v>
                </c:pt>
                <c:pt idx="1">
                  <c:v>2.0239610877158669</c:v>
                </c:pt>
                <c:pt idx="2">
                  <c:v>3.0587928051447868</c:v>
                </c:pt>
                <c:pt idx="3">
                  <c:v>4.0544510821663016</c:v>
                </c:pt>
                <c:pt idx="4">
                  <c:v>5.0370515457186844</c:v>
                </c:pt>
                <c:pt idx="5">
                  <c:v>10.126334345313911</c:v>
                </c:pt>
                <c:pt idx="6">
                  <c:v>15.052394476544951</c:v>
                </c:pt>
                <c:pt idx="7">
                  <c:v>20.32775111807533</c:v>
                </c:pt>
                <c:pt idx="8">
                  <c:v>25.488851891750802</c:v>
                </c:pt>
                <c:pt idx="9">
                  <c:v>30.437763196552829</c:v>
                </c:pt>
                <c:pt idx="10">
                  <c:v>35.024320177586361</c:v>
                </c:pt>
                <c:pt idx="11">
                  <c:v>40.629386609212411</c:v>
                </c:pt>
                <c:pt idx="12">
                  <c:v>45.526066660137893</c:v>
                </c:pt>
                <c:pt idx="13">
                  <c:v>50.638200633304088</c:v>
                </c:pt>
                <c:pt idx="14">
                  <c:v>55.433682629843787</c:v>
                </c:pt>
                <c:pt idx="15">
                  <c:v>60.438089641889633</c:v>
                </c:pt>
                <c:pt idx="16">
                  <c:v>65.622041589136103</c:v>
                </c:pt>
                <c:pt idx="17">
                  <c:v>70.554630627101702</c:v>
                </c:pt>
                <c:pt idx="18">
                  <c:v>75.157509874971652</c:v>
                </c:pt>
                <c:pt idx="19">
                  <c:v>80.246792674566876</c:v>
                </c:pt>
                <c:pt idx="20">
                  <c:v>85.068390298044832</c:v>
                </c:pt>
                <c:pt idx="21">
                  <c:v>90.170730911109189</c:v>
                </c:pt>
                <c:pt idx="22">
                  <c:v>95.080468775503817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57F-4952-9B9A-49D039A959AE}"/>
            </c:ext>
          </c:extLst>
        </c:ser>
        <c:ser>
          <c:idx val="2"/>
          <c:order val="2"/>
          <c:tx>
            <c:v>LaSRC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Red!$I$6:$I$28</c:f>
              <c:numCache>
                <c:formatCode>General</c:formatCode>
                <c:ptCount val="23"/>
                <c:pt idx="0">
                  <c:v>1112</c:v>
                </c:pt>
                <c:pt idx="1">
                  <c:v>1136</c:v>
                </c:pt>
                <c:pt idx="2">
                  <c:v>1149</c:v>
                </c:pt>
                <c:pt idx="3">
                  <c:v>1158</c:v>
                </c:pt>
                <c:pt idx="4">
                  <c:v>1164</c:v>
                </c:pt>
                <c:pt idx="5">
                  <c:v>1183</c:v>
                </c:pt>
                <c:pt idx="6">
                  <c:v>1196</c:v>
                </c:pt>
                <c:pt idx="7">
                  <c:v>1206</c:v>
                </c:pt>
                <c:pt idx="8">
                  <c:v>1215</c:v>
                </c:pt>
                <c:pt idx="9">
                  <c:v>1224</c:v>
                </c:pt>
                <c:pt idx="10">
                  <c:v>1231</c:v>
                </c:pt>
                <c:pt idx="11">
                  <c:v>1238</c:v>
                </c:pt>
                <c:pt idx="12">
                  <c:v>1246</c:v>
                </c:pt>
                <c:pt idx="13">
                  <c:v>1253</c:v>
                </c:pt>
                <c:pt idx="14">
                  <c:v>1260</c:v>
                </c:pt>
                <c:pt idx="15">
                  <c:v>1268</c:v>
                </c:pt>
                <c:pt idx="16">
                  <c:v>1276</c:v>
                </c:pt>
                <c:pt idx="17">
                  <c:v>1285</c:v>
                </c:pt>
                <c:pt idx="18">
                  <c:v>1295</c:v>
                </c:pt>
                <c:pt idx="19">
                  <c:v>1306</c:v>
                </c:pt>
                <c:pt idx="20">
                  <c:v>1318</c:v>
                </c:pt>
                <c:pt idx="21">
                  <c:v>1333</c:v>
                </c:pt>
                <c:pt idx="22">
                  <c:v>1357</c:v>
                </c:pt>
              </c:numCache>
            </c:numRef>
          </c:xVal>
          <c:yVal>
            <c:numRef>
              <c:f>Red!$J$6:$J$28</c:f>
              <c:numCache>
                <c:formatCode>General</c:formatCode>
                <c:ptCount val="23"/>
                <c:pt idx="0">
                  <c:v>1.0021871837560821</c:v>
                </c:pt>
                <c:pt idx="1">
                  <c:v>2.0435478079195688</c:v>
                </c:pt>
                <c:pt idx="2">
                  <c:v>3.026148271471949</c:v>
                </c:pt>
                <c:pt idx="3">
                  <c:v>4.0838311624718546</c:v>
                </c:pt>
                <c:pt idx="4">
                  <c:v>5.1317206933699087</c:v>
                </c:pt>
                <c:pt idx="5">
                  <c:v>10.18509450592501</c:v>
                </c:pt>
                <c:pt idx="6">
                  <c:v>15.24499722521468</c:v>
                </c:pt>
                <c:pt idx="7">
                  <c:v>20.206966343485831</c:v>
                </c:pt>
                <c:pt idx="8">
                  <c:v>25.129762021349588</c:v>
                </c:pt>
                <c:pt idx="9">
                  <c:v>30.467143276858369</c:v>
                </c:pt>
                <c:pt idx="10">
                  <c:v>35.024320177586347</c:v>
                </c:pt>
                <c:pt idx="11">
                  <c:v>40.002611562693929</c:v>
                </c:pt>
                <c:pt idx="12">
                  <c:v>45.656644794829219</c:v>
                </c:pt>
                <c:pt idx="13">
                  <c:v>50.468449058205337</c:v>
                </c:pt>
                <c:pt idx="14">
                  <c:v>55.407567002905509</c:v>
                </c:pt>
                <c:pt idx="15">
                  <c:v>60.447883001991492</c:v>
                </c:pt>
                <c:pt idx="16">
                  <c:v>65.240100545163884</c:v>
                </c:pt>
                <c:pt idx="17">
                  <c:v>70.391407958737489</c:v>
                </c:pt>
                <c:pt idx="18">
                  <c:v>75.415401690987039</c:v>
                </c:pt>
                <c:pt idx="19">
                  <c:v>80.390428622727313</c:v>
                </c:pt>
                <c:pt idx="20">
                  <c:v>85.362191101100322</c:v>
                </c:pt>
                <c:pt idx="21">
                  <c:v>90.098912937028913</c:v>
                </c:pt>
                <c:pt idx="22">
                  <c:v>95.002121894688955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57F-4952-9B9A-49D039A959AE}"/>
            </c:ext>
          </c:extLst>
        </c:ser>
        <c:ser>
          <c:idx val="3"/>
          <c:order val="3"/>
          <c:tx>
            <c:v>CMAC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Red!$Y$24:$Y$26</c:f>
              <c:numCache>
                <c:formatCode>0</c:formatCode>
                <c:ptCount val="3"/>
                <c:pt idx="0">
                  <c:v>943.4</c:v>
                </c:pt>
                <c:pt idx="1">
                  <c:v>1017.6</c:v>
                </c:pt>
                <c:pt idx="2">
                  <c:v>1164</c:v>
                </c:pt>
              </c:numCache>
            </c:numRef>
          </c:xVal>
          <c:yVal>
            <c:numRef>
              <c:f>Red!$X$24:$X$26</c:f>
              <c:numCache>
                <c:formatCode>0.00</c:formatCode>
                <c:ptCount val="3"/>
                <c:pt idx="0">
                  <c:v>1.5357200000000049</c:v>
                </c:pt>
                <c:pt idx="1">
                  <c:v>10.27</c:v>
                </c:pt>
                <c:pt idx="2">
                  <c:v>87.197020000000066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57F-4952-9B9A-49D039A959AE}"/>
            </c:ext>
          </c:extLst>
        </c:ser>
        <c:ser>
          <c:idx val="4"/>
          <c:order val="4"/>
          <c:tx>
            <c:v>LaSRC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5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Red!$AB$24:$AB$26</c:f>
              <c:numCache>
                <c:formatCode>0</c:formatCode>
                <c:ptCount val="3"/>
                <c:pt idx="0">
                  <c:v>997.4</c:v>
                </c:pt>
                <c:pt idx="1">
                  <c:v>1072</c:v>
                </c:pt>
                <c:pt idx="2">
                  <c:v>1216</c:v>
                </c:pt>
              </c:numCache>
            </c:numRef>
          </c:xVal>
          <c:yVal>
            <c:numRef>
              <c:f>Red!$X$24:$X$26</c:f>
              <c:numCache>
                <c:formatCode>0.00</c:formatCode>
                <c:ptCount val="3"/>
                <c:pt idx="0">
                  <c:v>1.5357200000000049</c:v>
                </c:pt>
                <c:pt idx="1">
                  <c:v>10.27</c:v>
                </c:pt>
                <c:pt idx="2">
                  <c:v>87.197020000000066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57F-4952-9B9A-49D039A959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384128"/>
        <c:axId val="565997712"/>
      </c:scatterChart>
      <c:valAx>
        <c:axId val="554384128"/>
        <c:scaling>
          <c:orientation val="minMax"/>
          <c:max val="1600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Reflectance x 10,000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997712"/>
        <c:crosses val="autoZero"/>
        <c:crossBetween val="midCat"/>
        <c:majorUnit val="200"/>
      </c:valAx>
      <c:valAx>
        <c:axId val="56599771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Cumulative Percentile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384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9147231331812914"/>
          <c:y val="0.25396835812190138"/>
          <c:w val="0.21143424725186308"/>
          <c:h val="0.39062773403324585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L9, Lake</a:t>
            </a:r>
            <a:r>
              <a:rPr lang="en-US" baseline="0"/>
              <a:t> Newell 1,  Red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337961190369179"/>
          <c:y val="0.12962962962962962"/>
          <c:w val="0.79172201783445151"/>
          <c:h val="0.70278579760863213"/>
        </c:manualLayout>
      </c:layout>
      <c:scatterChart>
        <c:scatterStyle val="lineMarker"/>
        <c:varyColors val="0"/>
        <c:ser>
          <c:idx val="0"/>
          <c:order val="0"/>
          <c:tx>
            <c:v>TOAR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Red!$C$6:$C$28</c:f>
              <c:numCache>
                <c:formatCode>General</c:formatCode>
                <c:ptCount val="23"/>
                <c:pt idx="0">
                  <c:v>1238</c:v>
                </c:pt>
                <c:pt idx="1">
                  <c:v>1260</c:v>
                </c:pt>
                <c:pt idx="2">
                  <c:v>1272</c:v>
                </c:pt>
                <c:pt idx="3">
                  <c:v>1280</c:v>
                </c:pt>
                <c:pt idx="4">
                  <c:v>1286</c:v>
                </c:pt>
                <c:pt idx="5">
                  <c:v>1308</c:v>
                </c:pt>
                <c:pt idx="6">
                  <c:v>1320</c:v>
                </c:pt>
                <c:pt idx="7">
                  <c:v>1330</c:v>
                </c:pt>
                <c:pt idx="8">
                  <c:v>1338</c:v>
                </c:pt>
                <c:pt idx="9">
                  <c:v>1344</c:v>
                </c:pt>
                <c:pt idx="10">
                  <c:v>1350</c:v>
                </c:pt>
                <c:pt idx="11">
                  <c:v>1356</c:v>
                </c:pt>
                <c:pt idx="12">
                  <c:v>1361</c:v>
                </c:pt>
                <c:pt idx="13">
                  <c:v>1367</c:v>
                </c:pt>
                <c:pt idx="14">
                  <c:v>1372</c:v>
                </c:pt>
                <c:pt idx="15">
                  <c:v>1378</c:v>
                </c:pt>
                <c:pt idx="16">
                  <c:v>1384</c:v>
                </c:pt>
                <c:pt idx="17">
                  <c:v>1390</c:v>
                </c:pt>
                <c:pt idx="18">
                  <c:v>1397</c:v>
                </c:pt>
                <c:pt idx="19">
                  <c:v>1405</c:v>
                </c:pt>
                <c:pt idx="20">
                  <c:v>1415</c:v>
                </c:pt>
                <c:pt idx="21">
                  <c:v>1427</c:v>
                </c:pt>
                <c:pt idx="22">
                  <c:v>1448</c:v>
                </c:pt>
              </c:numCache>
            </c:numRef>
          </c:xVal>
          <c:yVal>
            <c:numRef>
              <c:f>Red!$D$6:$D$28</c:f>
              <c:numCache>
                <c:formatCode>General</c:formatCode>
                <c:ptCount val="23"/>
                <c:pt idx="0">
                  <c:v>1.0021871837560841</c:v>
                </c:pt>
                <c:pt idx="1">
                  <c:v>2.076192341592408</c:v>
                </c:pt>
                <c:pt idx="2">
                  <c:v>3.0783795253484909</c:v>
                </c:pt>
                <c:pt idx="3">
                  <c:v>4.0642444422681567</c:v>
                </c:pt>
                <c:pt idx="4">
                  <c:v>5.0272581856168346</c:v>
                </c:pt>
                <c:pt idx="5">
                  <c:v>10.22426794633242</c:v>
                </c:pt>
                <c:pt idx="6">
                  <c:v>15.05565892991223</c:v>
                </c:pt>
                <c:pt idx="7">
                  <c:v>20.461593706133961</c:v>
                </c:pt>
                <c:pt idx="8">
                  <c:v>25.6096366663403</c:v>
                </c:pt>
                <c:pt idx="9">
                  <c:v>30.287598341657791</c:v>
                </c:pt>
                <c:pt idx="10">
                  <c:v>35.448699115333262</c:v>
                </c:pt>
                <c:pt idx="11">
                  <c:v>40.590213168805008</c:v>
                </c:pt>
                <c:pt idx="12">
                  <c:v>45.369372898508303</c:v>
                </c:pt>
                <c:pt idx="13">
                  <c:v>50.77530767473003</c:v>
                </c:pt>
                <c:pt idx="14">
                  <c:v>55.20190644076667</c:v>
                </c:pt>
                <c:pt idx="15">
                  <c:v>60.428296281787809</c:v>
                </c:pt>
                <c:pt idx="16">
                  <c:v>65.494727907812063</c:v>
                </c:pt>
                <c:pt idx="17">
                  <c:v>70.251036463944345</c:v>
                </c:pt>
                <c:pt idx="18">
                  <c:v>75.255443475990205</c:v>
                </c:pt>
                <c:pt idx="19">
                  <c:v>80.325139555381725</c:v>
                </c:pt>
                <c:pt idx="20">
                  <c:v>85.39483563477323</c:v>
                </c:pt>
                <c:pt idx="21">
                  <c:v>90.173995364476497</c:v>
                </c:pt>
                <c:pt idx="22">
                  <c:v>95.162080109685903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86-4BB0-A8AA-8B824B2EAFFD}"/>
            </c:ext>
          </c:extLst>
        </c:ser>
        <c:ser>
          <c:idx val="1"/>
          <c:order val="1"/>
          <c:tx>
            <c:v>CMAC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1905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0186-4BB0-A8AA-8B824B2EAFFD}"/>
              </c:ext>
            </c:extLst>
          </c:dPt>
          <c:xVal>
            <c:numRef>
              <c:f>Red!$F$6:$F$28</c:f>
              <c:numCache>
                <c:formatCode>General</c:formatCode>
                <c:ptCount val="23"/>
                <c:pt idx="0">
                  <c:v>931</c:v>
                </c:pt>
                <c:pt idx="1">
                  <c:v>960</c:v>
                </c:pt>
                <c:pt idx="2">
                  <c:v>976</c:v>
                </c:pt>
                <c:pt idx="3">
                  <c:v>986</c:v>
                </c:pt>
                <c:pt idx="4">
                  <c:v>994</c:v>
                </c:pt>
                <c:pt idx="5">
                  <c:v>1021</c:v>
                </c:pt>
                <c:pt idx="6">
                  <c:v>1036</c:v>
                </c:pt>
                <c:pt idx="7">
                  <c:v>1048</c:v>
                </c:pt>
                <c:pt idx="8">
                  <c:v>1058</c:v>
                </c:pt>
                <c:pt idx="9">
                  <c:v>1066</c:v>
                </c:pt>
                <c:pt idx="10">
                  <c:v>1073</c:v>
                </c:pt>
                <c:pt idx="11">
                  <c:v>1081</c:v>
                </c:pt>
                <c:pt idx="12">
                  <c:v>1088</c:v>
                </c:pt>
                <c:pt idx="13">
                  <c:v>1095</c:v>
                </c:pt>
                <c:pt idx="14">
                  <c:v>1102</c:v>
                </c:pt>
                <c:pt idx="15">
                  <c:v>1109</c:v>
                </c:pt>
                <c:pt idx="16">
                  <c:v>1117</c:v>
                </c:pt>
                <c:pt idx="17">
                  <c:v>1125</c:v>
                </c:pt>
                <c:pt idx="18">
                  <c:v>1133</c:v>
                </c:pt>
                <c:pt idx="19">
                  <c:v>1143</c:v>
                </c:pt>
                <c:pt idx="20">
                  <c:v>1155</c:v>
                </c:pt>
                <c:pt idx="21">
                  <c:v>1171</c:v>
                </c:pt>
                <c:pt idx="22">
                  <c:v>1198</c:v>
                </c:pt>
              </c:numCache>
            </c:numRef>
          </c:xVal>
          <c:yVal>
            <c:numRef>
              <c:f>Red!$G$6:$G$28</c:f>
              <c:numCache>
                <c:formatCode>General</c:formatCode>
                <c:ptCount val="23"/>
                <c:pt idx="0">
                  <c:v>1.00871609049065</c:v>
                </c:pt>
                <c:pt idx="1">
                  <c:v>2.0239610877158669</c:v>
                </c:pt>
                <c:pt idx="2">
                  <c:v>3.0587928051447868</c:v>
                </c:pt>
                <c:pt idx="3">
                  <c:v>4.0544510821663016</c:v>
                </c:pt>
                <c:pt idx="4">
                  <c:v>5.0370515457186844</c:v>
                </c:pt>
                <c:pt idx="5">
                  <c:v>10.126334345313911</c:v>
                </c:pt>
                <c:pt idx="6">
                  <c:v>15.052394476544951</c:v>
                </c:pt>
                <c:pt idx="7">
                  <c:v>20.32775111807533</c:v>
                </c:pt>
                <c:pt idx="8">
                  <c:v>25.488851891750802</c:v>
                </c:pt>
                <c:pt idx="9">
                  <c:v>30.437763196552829</c:v>
                </c:pt>
                <c:pt idx="10">
                  <c:v>35.024320177586361</c:v>
                </c:pt>
                <c:pt idx="11">
                  <c:v>40.629386609212411</c:v>
                </c:pt>
                <c:pt idx="12">
                  <c:v>45.526066660137893</c:v>
                </c:pt>
                <c:pt idx="13">
                  <c:v>50.638200633304088</c:v>
                </c:pt>
                <c:pt idx="14">
                  <c:v>55.433682629843787</c:v>
                </c:pt>
                <c:pt idx="15">
                  <c:v>60.438089641889633</c:v>
                </c:pt>
                <c:pt idx="16">
                  <c:v>65.622041589136103</c:v>
                </c:pt>
                <c:pt idx="17">
                  <c:v>70.554630627101702</c:v>
                </c:pt>
                <c:pt idx="18">
                  <c:v>75.157509874971652</c:v>
                </c:pt>
                <c:pt idx="19">
                  <c:v>80.246792674566876</c:v>
                </c:pt>
                <c:pt idx="20">
                  <c:v>85.068390298044832</c:v>
                </c:pt>
                <c:pt idx="21">
                  <c:v>90.170730911109189</c:v>
                </c:pt>
                <c:pt idx="22">
                  <c:v>95.080468775503817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186-4BB0-A8AA-8B824B2EAFFD}"/>
            </c:ext>
          </c:extLst>
        </c:ser>
        <c:ser>
          <c:idx val="2"/>
          <c:order val="2"/>
          <c:tx>
            <c:v>LaSRC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Red!$I$6:$I$28</c:f>
              <c:numCache>
                <c:formatCode>General</c:formatCode>
                <c:ptCount val="23"/>
                <c:pt idx="0">
                  <c:v>1112</c:v>
                </c:pt>
                <c:pt idx="1">
                  <c:v>1136</c:v>
                </c:pt>
                <c:pt idx="2">
                  <c:v>1149</c:v>
                </c:pt>
                <c:pt idx="3">
                  <c:v>1158</c:v>
                </c:pt>
                <c:pt idx="4">
                  <c:v>1164</c:v>
                </c:pt>
                <c:pt idx="5">
                  <c:v>1183</c:v>
                </c:pt>
                <c:pt idx="6">
                  <c:v>1196</c:v>
                </c:pt>
                <c:pt idx="7">
                  <c:v>1206</c:v>
                </c:pt>
                <c:pt idx="8">
                  <c:v>1215</c:v>
                </c:pt>
                <c:pt idx="9">
                  <c:v>1224</c:v>
                </c:pt>
                <c:pt idx="10">
                  <c:v>1231</c:v>
                </c:pt>
                <c:pt idx="11">
                  <c:v>1238</c:v>
                </c:pt>
                <c:pt idx="12">
                  <c:v>1246</c:v>
                </c:pt>
                <c:pt idx="13">
                  <c:v>1253</c:v>
                </c:pt>
                <c:pt idx="14">
                  <c:v>1260</c:v>
                </c:pt>
                <c:pt idx="15">
                  <c:v>1268</c:v>
                </c:pt>
                <c:pt idx="16">
                  <c:v>1276</c:v>
                </c:pt>
                <c:pt idx="17">
                  <c:v>1285</c:v>
                </c:pt>
                <c:pt idx="18">
                  <c:v>1295</c:v>
                </c:pt>
                <c:pt idx="19">
                  <c:v>1306</c:v>
                </c:pt>
                <c:pt idx="20">
                  <c:v>1318</c:v>
                </c:pt>
                <c:pt idx="21">
                  <c:v>1333</c:v>
                </c:pt>
                <c:pt idx="22">
                  <c:v>1357</c:v>
                </c:pt>
              </c:numCache>
            </c:numRef>
          </c:xVal>
          <c:yVal>
            <c:numRef>
              <c:f>Red!$J$6:$J$28</c:f>
              <c:numCache>
                <c:formatCode>General</c:formatCode>
                <c:ptCount val="23"/>
                <c:pt idx="0">
                  <c:v>1.0021871837560821</c:v>
                </c:pt>
                <c:pt idx="1">
                  <c:v>2.0435478079195688</c:v>
                </c:pt>
                <c:pt idx="2">
                  <c:v>3.026148271471949</c:v>
                </c:pt>
                <c:pt idx="3">
                  <c:v>4.0838311624718546</c:v>
                </c:pt>
                <c:pt idx="4">
                  <c:v>5.1317206933699087</c:v>
                </c:pt>
                <c:pt idx="5">
                  <c:v>10.18509450592501</c:v>
                </c:pt>
                <c:pt idx="6">
                  <c:v>15.24499722521468</c:v>
                </c:pt>
                <c:pt idx="7">
                  <c:v>20.206966343485831</c:v>
                </c:pt>
                <c:pt idx="8">
                  <c:v>25.129762021349588</c:v>
                </c:pt>
                <c:pt idx="9">
                  <c:v>30.467143276858369</c:v>
                </c:pt>
                <c:pt idx="10">
                  <c:v>35.024320177586347</c:v>
                </c:pt>
                <c:pt idx="11">
                  <c:v>40.002611562693929</c:v>
                </c:pt>
                <c:pt idx="12">
                  <c:v>45.656644794829219</c:v>
                </c:pt>
                <c:pt idx="13">
                  <c:v>50.468449058205337</c:v>
                </c:pt>
                <c:pt idx="14">
                  <c:v>55.407567002905509</c:v>
                </c:pt>
                <c:pt idx="15">
                  <c:v>60.447883001991492</c:v>
                </c:pt>
                <c:pt idx="16">
                  <c:v>65.240100545163884</c:v>
                </c:pt>
                <c:pt idx="17">
                  <c:v>70.391407958737489</c:v>
                </c:pt>
                <c:pt idx="18">
                  <c:v>75.415401690987039</c:v>
                </c:pt>
                <c:pt idx="19">
                  <c:v>80.390428622727313</c:v>
                </c:pt>
                <c:pt idx="20">
                  <c:v>85.362191101100322</c:v>
                </c:pt>
                <c:pt idx="21">
                  <c:v>90.098912937028913</c:v>
                </c:pt>
                <c:pt idx="22">
                  <c:v>95.002121894688955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186-4BB0-A8AA-8B824B2EAFFD}"/>
            </c:ext>
          </c:extLst>
        </c:ser>
        <c:ser>
          <c:idx val="3"/>
          <c:order val="3"/>
          <c:tx>
            <c:v>CMAC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Red!$Y$24:$Y$26</c:f>
              <c:numCache>
                <c:formatCode>0</c:formatCode>
                <c:ptCount val="3"/>
                <c:pt idx="0">
                  <c:v>943.4</c:v>
                </c:pt>
                <c:pt idx="1">
                  <c:v>1017.6</c:v>
                </c:pt>
                <c:pt idx="2">
                  <c:v>1164</c:v>
                </c:pt>
              </c:numCache>
            </c:numRef>
          </c:xVal>
          <c:yVal>
            <c:numRef>
              <c:f>Red!$X$24:$X$26</c:f>
              <c:numCache>
                <c:formatCode>0.00</c:formatCode>
                <c:ptCount val="3"/>
                <c:pt idx="0">
                  <c:v>1.5357200000000049</c:v>
                </c:pt>
                <c:pt idx="1">
                  <c:v>10.27</c:v>
                </c:pt>
                <c:pt idx="2">
                  <c:v>87.197020000000066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186-4BB0-A8AA-8B824B2EAFFD}"/>
            </c:ext>
          </c:extLst>
        </c:ser>
        <c:ser>
          <c:idx val="4"/>
          <c:order val="4"/>
          <c:tx>
            <c:v>LaSRC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5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Red!$AB$24:$AB$26</c:f>
              <c:numCache>
                <c:formatCode>0</c:formatCode>
                <c:ptCount val="3"/>
                <c:pt idx="0">
                  <c:v>997.4</c:v>
                </c:pt>
                <c:pt idx="1">
                  <c:v>1072</c:v>
                </c:pt>
                <c:pt idx="2">
                  <c:v>1216</c:v>
                </c:pt>
              </c:numCache>
            </c:numRef>
          </c:xVal>
          <c:yVal>
            <c:numRef>
              <c:f>Red!$X$24:$X$26</c:f>
              <c:numCache>
                <c:formatCode>0.00</c:formatCode>
                <c:ptCount val="3"/>
                <c:pt idx="0">
                  <c:v>1.5357200000000049</c:v>
                </c:pt>
                <c:pt idx="1">
                  <c:v>10.27</c:v>
                </c:pt>
                <c:pt idx="2">
                  <c:v>87.197020000000066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186-4BB0-A8AA-8B824B2EAF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384128"/>
        <c:axId val="565997712"/>
      </c:scatterChart>
      <c:valAx>
        <c:axId val="554384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Reflectance x 10,000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997712"/>
        <c:crosses val="autoZero"/>
        <c:crossBetween val="midCat"/>
      </c:valAx>
      <c:valAx>
        <c:axId val="56599771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Cumulative Percentile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384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9147231331812914"/>
          <c:y val="0.25396835812190138"/>
          <c:w val="0.21143424725186308"/>
          <c:h val="0.39062773403324585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Red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6185476815398"/>
          <c:y val="0.22008771929824567"/>
          <c:w val="0.75506036745406824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Red!$F$6:$F$7</c:f>
              <c:numCache>
                <c:formatCode>General</c:formatCode>
                <c:ptCount val="2"/>
                <c:pt idx="0">
                  <c:v>931</c:v>
                </c:pt>
                <c:pt idx="1">
                  <c:v>960</c:v>
                </c:pt>
              </c:numCache>
            </c:numRef>
          </c:xVal>
          <c:yVal>
            <c:numRef>
              <c:f>Red!$G$6:$G$7</c:f>
              <c:numCache>
                <c:formatCode>General</c:formatCode>
                <c:ptCount val="2"/>
                <c:pt idx="0">
                  <c:v>1.00871609049065</c:v>
                </c:pt>
                <c:pt idx="1">
                  <c:v>2.0239610877158669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4FD-43E0-A6FD-8E4345B0AD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Red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6185476815398"/>
          <c:y val="0.22008771929824567"/>
          <c:w val="0.75506036745406824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Red!$I$6:$I$7</c:f>
              <c:numCache>
                <c:formatCode>General</c:formatCode>
                <c:ptCount val="2"/>
                <c:pt idx="0">
                  <c:v>1112</c:v>
                </c:pt>
                <c:pt idx="1">
                  <c:v>1136</c:v>
                </c:pt>
              </c:numCache>
            </c:numRef>
          </c:xVal>
          <c:yVal>
            <c:numRef>
              <c:f>Red!$J$6:$J$7</c:f>
              <c:numCache>
                <c:formatCode>General</c:formatCode>
                <c:ptCount val="2"/>
                <c:pt idx="0">
                  <c:v>1.0021871837560821</c:v>
                </c:pt>
                <c:pt idx="1">
                  <c:v>2.0435478079195688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F2F-46AD-9DFF-5ADE0C308A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Red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6185476815398"/>
          <c:y val="0.22008771929824567"/>
          <c:w val="0.75506036745406824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Red!$F$26:$F$27</c:f>
              <c:numCache>
                <c:formatCode>General</c:formatCode>
                <c:ptCount val="2"/>
                <c:pt idx="0">
                  <c:v>1155</c:v>
                </c:pt>
                <c:pt idx="1">
                  <c:v>1171</c:v>
                </c:pt>
              </c:numCache>
            </c:numRef>
          </c:xVal>
          <c:yVal>
            <c:numRef>
              <c:f>Red!$G$26:$G$27</c:f>
              <c:numCache>
                <c:formatCode>General</c:formatCode>
                <c:ptCount val="2"/>
                <c:pt idx="0">
                  <c:v>85.068390298044832</c:v>
                </c:pt>
                <c:pt idx="1">
                  <c:v>90.170730911109189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E90-42B7-9D21-4344660AE2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Red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6185476815398"/>
          <c:y val="0.22008771929824567"/>
          <c:w val="0.75506036745406824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Red!$I$26:$I$27</c:f>
              <c:numCache>
                <c:formatCode>General</c:formatCode>
                <c:ptCount val="2"/>
                <c:pt idx="0">
                  <c:v>1318</c:v>
                </c:pt>
                <c:pt idx="1">
                  <c:v>1333</c:v>
                </c:pt>
              </c:numCache>
            </c:numRef>
          </c:xVal>
          <c:yVal>
            <c:numRef>
              <c:f>Red!$J$26:$J$27</c:f>
              <c:numCache>
                <c:formatCode>General</c:formatCode>
                <c:ptCount val="2"/>
                <c:pt idx="0">
                  <c:v>85.362191101100322</c:v>
                </c:pt>
                <c:pt idx="1">
                  <c:v>90.098912937028913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8E0-4BAA-A517-C4BA1E259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Red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6185476815398"/>
          <c:y val="0.22008771929824567"/>
          <c:w val="0.75506036745406824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Red!$C$6:$C$7</c:f>
              <c:numCache>
                <c:formatCode>General</c:formatCode>
                <c:ptCount val="2"/>
                <c:pt idx="0">
                  <c:v>1238</c:v>
                </c:pt>
                <c:pt idx="1">
                  <c:v>1260</c:v>
                </c:pt>
              </c:numCache>
            </c:numRef>
          </c:xVal>
          <c:yVal>
            <c:numRef>
              <c:f>Red!$D$6:$D$7</c:f>
              <c:numCache>
                <c:formatCode>General</c:formatCode>
                <c:ptCount val="2"/>
                <c:pt idx="0">
                  <c:v>1.0021871837560841</c:v>
                </c:pt>
                <c:pt idx="1">
                  <c:v>2.076192341592408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762-4C56-A576-4DED190C0C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L9, Lake</a:t>
            </a:r>
            <a:r>
              <a:rPr lang="en-US" baseline="0"/>
              <a:t> Newell 1,  NIR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337961190369179"/>
          <c:y val="0.12962962962962962"/>
          <c:w val="0.79172201783445151"/>
          <c:h val="0.70278579760863213"/>
        </c:manualLayout>
      </c:layout>
      <c:scatterChart>
        <c:scatterStyle val="lineMarker"/>
        <c:varyColors val="0"/>
        <c:ser>
          <c:idx val="0"/>
          <c:order val="0"/>
          <c:tx>
            <c:v>TOAR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NIR!$C$6:$C$28</c:f>
              <c:numCache>
                <c:formatCode>General</c:formatCode>
                <c:ptCount val="23"/>
                <c:pt idx="0">
                  <c:v>1939</c:v>
                </c:pt>
                <c:pt idx="1">
                  <c:v>1965</c:v>
                </c:pt>
                <c:pt idx="2">
                  <c:v>1980</c:v>
                </c:pt>
                <c:pt idx="3">
                  <c:v>1992</c:v>
                </c:pt>
                <c:pt idx="4">
                  <c:v>2001</c:v>
                </c:pt>
                <c:pt idx="5">
                  <c:v>2033</c:v>
                </c:pt>
                <c:pt idx="6">
                  <c:v>2054</c:v>
                </c:pt>
                <c:pt idx="7">
                  <c:v>2070</c:v>
                </c:pt>
                <c:pt idx="8">
                  <c:v>2086</c:v>
                </c:pt>
                <c:pt idx="9">
                  <c:v>2099</c:v>
                </c:pt>
                <c:pt idx="10">
                  <c:v>2112</c:v>
                </c:pt>
                <c:pt idx="11">
                  <c:v>2125</c:v>
                </c:pt>
                <c:pt idx="12">
                  <c:v>2136</c:v>
                </c:pt>
                <c:pt idx="13">
                  <c:v>2149</c:v>
                </c:pt>
                <c:pt idx="14">
                  <c:v>2161</c:v>
                </c:pt>
                <c:pt idx="15">
                  <c:v>2173</c:v>
                </c:pt>
                <c:pt idx="16">
                  <c:v>2186</c:v>
                </c:pt>
                <c:pt idx="17">
                  <c:v>2199</c:v>
                </c:pt>
                <c:pt idx="18">
                  <c:v>2214</c:v>
                </c:pt>
                <c:pt idx="19">
                  <c:v>2230</c:v>
                </c:pt>
                <c:pt idx="20">
                  <c:v>2250</c:v>
                </c:pt>
                <c:pt idx="21">
                  <c:v>2273</c:v>
                </c:pt>
                <c:pt idx="22">
                  <c:v>2308</c:v>
                </c:pt>
              </c:numCache>
            </c:numRef>
          </c:xVal>
          <c:yVal>
            <c:numRef>
              <c:f>NIR!$D$6:$D$28</c:f>
              <c:numCache>
                <c:formatCode>General</c:formatCode>
                <c:ptCount val="23"/>
                <c:pt idx="0">
                  <c:v>1.0152449972252171</c:v>
                </c:pt>
                <c:pt idx="1">
                  <c:v>2.0500767146541361</c:v>
                </c:pt>
                <c:pt idx="2">
                  <c:v>3.022883818104666</c:v>
                </c:pt>
                <c:pt idx="3">
                  <c:v>4.1034178826755561</c:v>
                </c:pt>
                <c:pt idx="4">
                  <c:v>5.1088695197989233</c:v>
                </c:pt>
                <c:pt idx="5">
                  <c:v>10.207945679496</c:v>
                </c:pt>
                <c:pt idx="6">
                  <c:v>15.26458394541838</c:v>
                </c:pt>
                <c:pt idx="7">
                  <c:v>20.125355009303739</c:v>
                </c:pt>
                <c:pt idx="8">
                  <c:v>25.22116671563353</c:v>
                </c:pt>
                <c:pt idx="9">
                  <c:v>30.06887996604976</c:v>
                </c:pt>
                <c:pt idx="10">
                  <c:v>35.040642444422751</c:v>
                </c:pt>
                <c:pt idx="11">
                  <c:v>40.364965886462393</c:v>
                </c:pt>
                <c:pt idx="12">
                  <c:v>45.000489668005187</c:v>
                </c:pt>
                <c:pt idx="13">
                  <c:v>50.399895537492363</c:v>
                </c:pt>
                <c:pt idx="14">
                  <c:v>55.192113080664761</c:v>
                </c:pt>
                <c:pt idx="15">
                  <c:v>60.16387555903777</c:v>
                </c:pt>
                <c:pt idx="16">
                  <c:v>65.220513824960165</c:v>
                </c:pt>
                <c:pt idx="17">
                  <c:v>70.185747396598629</c:v>
                </c:pt>
                <c:pt idx="18">
                  <c:v>75.213005582215445</c:v>
                </c:pt>
                <c:pt idx="19">
                  <c:v>80.132536806711911</c:v>
                </c:pt>
                <c:pt idx="20">
                  <c:v>85.172852805797888</c:v>
                </c:pt>
                <c:pt idx="21">
                  <c:v>90.082590670192545</c:v>
                </c:pt>
                <c:pt idx="22">
                  <c:v>95.090262135605698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C3-44DF-86B5-A47805D9B980}"/>
            </c:ext>
          </c:extLst>
        </c:ser>
        <c:ser>
          <c:idx val="1"/>
          <c:order val="1"/>
          <c:tx>
            <c:v>CMAC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1905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AFC3-44DF-86B5-A47805D9B980}"/>
              </c:ext>
            </c:extLst>
          </c:dPt>
          <c:xVal>
            <c:numRef>
              <c:f>NIR!$F$6:$F$28</c:f>
              <c:numCache>
                <c:formatCode>General</c:formatCode>
                <c:ptCount val="23"/>
                <c:pt idx="0">
                  <c:v>1824</c:v>
                </c:pt>
                <c:pt idx="1">
                  <c:v>1853</c:v>
                </c:pt>
                <c:pt idx="2">
                  <c:v>1871</c:v>
                </c:pt>
                <c:pt idx="3">
                  <c:v>1884</c:v>
                </c:pt>
                <c:pt idx="4">
                  <c:v>1894</c:v>
                </c:pt>
                <c:pt idx="5">
                  <c:v>1931</c:v>
                </c:pt>
                <c:pt idx="6">
                  <c:v>1955</c:v>
                </c:pt>
                <c:pt idx="7">
                  <c:v>1975</c:v>
                </c:pt>
                <c:pt idx="8">
                  <c:v>1993</c:v>
                </c:pt>
                <c:pt idx="9">
                  <c:v>2008</c:v>
                </c:pt>
                <c:pt idx="10">
                  <c:v>2023</c:v>
                </c:pt>
                <c:pt idx="11">
                  <c:v>2038</c:v>
                </c:pt>
                <c:pt idx="12">
                  <c:v>2051</c:v>
                </c:pt>
                <c:pt idx="13">
                  <c:v>2065</c:v>
                </c:pt>
                <c:pt idx="14">
                  <c:v>2080</c:v>
                </c:pt>
                <c:pt idx="15">
                  <c:v>2094</c:v>
                </c:pt>
                <c:pt idx="16">
                  <c:v>2108</c:v>
                </c:pt>
                <c:pt idx="17">
                  <c:v>2124</c:v>
                </c:pt>
                <c:pt idx="18">
                  <c:v>2141</c:v>
                </c:pt>
                <c:pt idx="19">
                  <c:v>2159</c:v>
                </c:pt>
                <c:pt idx="20">
                  <c:v>2182</c:v>
                </c:pt>
                <c:pt idx="21">
                  <c:v>2209</c:v>
                </c:pt>
                <c:pt idx="22">
                  <c:v>2249</c:v>
                </c:pt>
              </c:numCache>
            </c:numRef>
          </c:xVal>
          <c:yVal>
            <c:numRef>
              <c:f>NIR!$G$6:$G$28</c:f>
              <c:numCache>
                <c:formatCode>General</c:formatCode>
                <c:ptCount val="23"/>
                <c:pt idx="0">
                  <c:v>1.021773903959786</c:v>
                </c:pt>
                <c:pt idx="1">
                  <c:v>2.020696634348587</c:v>
                </c:pt>
                <c:pt idx="2">
                  <c:v>3.0685861652466428</c:v>
                </c:pt>
                <c:pt idx="3">
                  <c:v>4.0609799889008764</c:v>
                </c:pt>
                <c:pt idx="4">
                  <c:v>5.0239937322495551</c:v>
                </c:pt>
                <c:pt idx="5">
                  <c:v>10.064309731335531</c:v>
                </c:pt>
                <c:pt idx="6">
                  <c:v>15.006692129402991</c:v>
                </c:pt>
                <c:pt idx="7">
                  <c:v>20.262462050729681</c:v>
                </c:pt>
                <c:pt idx="8">
                  <c:v>25.221166715633561</c:v>
                </c:pt>
                <c:pt idx="9">
                  <c:v>30.055822152580671</c:v>
                </c:pt>
                <c:pt idx="10">
                  <c:v>35.034113537688263</c:v>
                </c:pt>
                <c:pt idx="11">
                  <c:v>40.293147912382253</c:v>
                </c:pt>
                <c:pt idx="12">
                  <c:v>45.104952175758363</c:v>
                </c:pt>
                <c:pt idx="13">
                  <c:v>50.115888094538782</c:v>
                </c:pt>
                <c:pt idx="14">
                  <c:v>55.312897855254377</c:v>
                </c:pt>
                <c:pt idx="15">
                  <c:v>60.255280253321857</c:v>
                </c:pt>
                <c:pt idx="16">
                  <c:v>65.014853262821447</c:v>
                </c:pt>
                <c:pt idx="17">
                  <c:v>70.264094277413577</c:v>
                </c:pt>
                <c:pt idx="18">
                  <c:v>75.213005582215615</c:v>
                </c:pt>
                <c:pt idx="19">
                  <c:v>80.126007899977537</c:v>
                </c:pt>
                <c:pt idx="20">
                  <c:v>85.019423497535755</c:v>
                </c:pt>
                <c:pt idx="21">
                  <c:v>90.082590670192701</c:v>
                </c:pt>
                <c:pt idx="22">
                  <c:v>95.008650801423784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FC3-44DF-86B5-A47805D9B980}"/>
            </c:ext>
          </c:extLst>
        </c:ser>
        <c:ser>
          <c:idx val="2"/>
          <c:order val="2"/>
          <c:tx>
            <c:v>LaSRC</c:v>
          </c:tx>
          <c:spPr>
            <a:ln w="254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NIR!$I$6:$I$28</c:f>
              <c:numCache>
                <c:formatCode>General</c:formatCode>
                <c:ptCount val="23"/>
                <c:pt idx="0">
                  <c:v>1901</c:v>
                </c:pt>
                <c:pt idx="1">
                  <c:v>1928</c:v>
                </c:pt>
                <c:pt idx="2">
                  <c:v>1944</c:v>
                </c:pt>
                <c:pt idx="3">
                  <c:v>1956</c:v>
                </c:pt>
                <c:pt idx="4">
                  <c:v>1965</c:v>
                </c:pt>
                <c:pt idx="5">
                  <c:v>1998</c:v>
                </c:pt>
                <c:pt idx="6">
                  <c:v>2019</c:v>
                </c:pt>
                <c:pt idx="7">
                  <c:v>2036</c:v>
                </c:pt>
                <c:pt idx="8">
                  <c:v>2052</c:v>
                </c:pt>
                <c:pt idx="9">
                  <c:v>2066</c:v>
                </c:pt>
                <c:pt idx="10">
                  <c:v>2078</c:v>
                </c:pt>
                <c:pt idx="11">
                  <c:v>2091</c:v>
                </c:pt>
                <c:pt idx="12">
                  <c:v>2103</c:v>
                </c:pt>
                <c:pt idx="13">
                  <c:v>2116</c:v>
                </c:pt>
                <c:pt idx="14">
                  <c:v>2129</c:v>
                </c:pt>
                <c:pt idx="15">
                  <c:v>2141</c:v>
                </c:pt>
                <c:pt idx="16">
                  <c:v>2155</c:v>
                </c:pt>
                <c:pt idx="17">
                  <c:v>2169</c:v>
                </c:pt>
                <c:pt idx="18">
                  <c:v>2185</c:v>
                </c:pt>
                <c:pt idx="19">
                  <c:v>2202</c:v>
                </c:pt>
                <c:pt idx="20">
                  <c:v>2223</c:v>
                </c:pt>
                <c:pt idx="21">
                  <c:v>2247</c:v>
                </c:pt>
                <c:pt idx="22">
                  <c:v>2283</c:v>
                </c:pt>
              </c:numCache>
            </c:numRef>
          </c:xVal>
          <c:yVal>
            <c:numRef>
              <c:f>NIR!$J$6:$J$28</c:f>
              <c:numCache>
                <c:formatCode>General</c:formatCode>
                <c:ptCount val="23"/>
                <c:pt idx="0">
                  <c:v>1.0185094505925021</c:v>
                </c:pt>
                <c:pt idx="1">
                  <c:v>2.0370189011850028</c:v>
                </c:pt>
                <c:pt idx="2">
                  <c:v>3.0196193647373839</c:v>
                </c:pt>
                <c:pt idx="3">
                  <c:v>4.0642444422681558</c:v>
                </c:pt>
                <c:pt idx="4">
                  <c:v>5.0174648255149839</c:v>
                </c:pt>
                <c:pt idx="5">
                  <c:v>10.087160904906501</c:v>
                </c:pt>
                <c:pt idx="6">
                  <c:v>15.003427676035701</c:v>
                </c:pt>
                <c:pt idx="7">
                  <c:v>20.210230796853129</c:v>
                </c:pt>
                <c:pt idx="8">
                  <c:v>25.2309600757354</c:v>
                </c:pt>
                <c:pt idx="9">
                  <c:v>30.369209675839869</c:v>
                </c:pt>
                <c:pt idx="10">
                  <c:v>35.00799791074995</c:v>
                </c:pt>
                <c:pt idx="11">
                  <c:v>40.374759246564281</c:v>
                </c:pt>
                <c:pt idx="12">
                  <c:v>45.255117030653359</c:v>
                </c:pt>
                <c:pt idx="13">
                  <c:v>50.452126791368947</c:v>
                </c:pt>
                <c:pt idx="14">
                  <c:v>55.329220122090739</c:v>
                </c:pt>
                <c:pt idx="15">
                  <c:v>60.003917344040921</c:v>
                </c:pt>
                <c:pt idx="16">
                  <c:v>65.194398198021929</c:v>
                </c:pt>
                <c:pt idx="17">
                  <c:v>70.071491528743721</c:v>
                </c:pt>
                <c:pt idx="18">
                  <c:v>75.252179022622897</c:v>
                </c:pt>
                <c:pt idx="19">
                  <c:v>80.204354780792215</c:v>
                </c:pt>
                <c:pt idx="20">
                  <c:v>85.208761792838061</c:v>
                </c:pt>
                <c:pt idx="21">
                  <c:v>90.125028563967248</c:v>
                </c:pt>
                <c:pt idx="22">
                  <c:v>95.057617601932876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FC3-44DF-86B5-A47805D9B980}"/>
            </c:ext>
          </c:extLst>
        </c:ser>
        <c:ser>
          <c:idx val="3"/>
          <c:order val="3"/>
          <c:tx>
            <c:v>CMAC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NIR!$Y$24:$Y$27</c:f>
              <c:numCache>
                <c:formatCode>0</c:formatCode>
                <c:ptCount val="4"/>
                <c:pt idx="0">
                  <c:v>1823.4</c:v>
                </c:pt>
                <c:pt idx="1">
                  <c:v>1958.6</c:v>
                </c:pt>
                <c:pt idx="2">
                  <c:v>2066.8000000000002</c:v>
                </c:pt>
                <c:pt idx="3">
                  <c:v>2159.1999999999998</c:v>
                </c:pt>
              </c:numCache>
            </c:numRef>
          </c:xVal>
          <c:yVal>
            <c:numRef>
              <c:f>NIR!$X$24:$X$27</c:f>
              <c:numCache>
                <c:formatCode>0.00</c:formatCode>
                <c:ptCount val="4"/>
                <c:pt idx="0">
                  <c:v>1.0370799999999889</c:v>
                </c:pt>
                <c:pt idx="1">
                  <c:v>15.933559999999943</c:v>
                </c:pt>
                <c:pt idx="2">
                  <c:v>50.820120000000088</c:v>
                </c:pt>
                <c:pt idx="3">
                  <c:v>80.049600000000055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FC3-44DF-86B5-A47805D9B980}"/>
            </c:ext>
          </c:extLst>
        </c:ser>
        <c:ser>
          <c:idx val="4"/>
          <c:order val="4"/>
          <c:tx>
            <c:v>LaSRC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4"/>
            <c:spPr>
              <a:solidFill>
                <a:schemeClr val="accent5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NIR!$AB$24:$AB$27</c:f>
              <c:numCache>
                <c:formatCode>0</c:formatCode>
                <c:ptCount val="4"/>
                <c:pt idx="0">
                  <c:v>1845.4</c:v>
                </c:pt>
                <c:pt idx="1">
                  <c:v>1971</c:v>
                </c:pt>
                <c:pt idx="2">
                  <c:v>2069</c:v>
                </c:pt>
                <c:pt idx="3">
                  <c:v>2156.1999999999998</c:v>
                </c:pt>
              </c:numCache>
            </c:numRef>
          </c:xVal>
          <c:yVal>
            <c:numRef>
              <c:f>NIR!$X$24:$X$27</c:f>
              <c:numCache>
                <c:formatCode>0.00</c:formatCode>
                <c:ptCount val="4"/>
                <c:pt idx="0">
                  <c:v>1.0370799999999889</c:v>
                </c:pt>
                <c:pt idx="1">
                  <c:v>15.933559999999943</c:v>
                </c:pt>
                <c:pt idx="2">
                  <c:v>50.820120000000088</c:v>
                </c:pt>
                <c:pt idx="3">
                  <c:v>80.049600000000055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FC3-44DF-86B5-A47805D9B9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384128"/>
        <c:axId val="565997712"/>
      </c:scatterChart>
      <c:valAx>
        <c:axId val="554384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Reflectance x 10,000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997712"/>
        <c:crosses val="autoZero"/>
        <c:crossBetween val="midCat"/>
      </c:valAx>
      <c:valAx>
        <c:axId val="56599771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Cumulative Percentile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384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9147231331812914"/>
          <c:y val="0.25396835812190138"/>
          <c:w val="0.23257589630048889"/>
          <c:h val="0.39062773403324585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NIR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40642303433002"/>
          <c:y val="0.22008771929824567"/>
          <c:w val="0.77718715393133997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NIR!$C$6:$C$7</c:f>
              <c:numCache>
                <c:formatCode>General</c:formatCode>
                <c:ptCount val="2"/>
                <c:pt idx="0">
                  <c:v>1939</c:v>
                </c:pt>
                <c:pt idx="1">
                  <c:v>1965</c:v>
                </c:pt>
              </c:numCache>
            </c:numRef>
          </c:xVal>
          <c:yVal>
            <c:numRef>
              <c:f>NIR!$D$6:$D$7</c:f>
              <c:numCache>
                <c:formatCode>General</c:formatCode>
                <c:ptCount val="2"/>
                <c:pt idx="0">
                  <c:v>1.0152449972252171</c:v>
                </c:pt>
                <c:pt idx="1">
                  <c:v>2.0500767146541361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F12-4C82-8B83-B9C90F0582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NIR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40642303433002"/>
          <c:y val="0.22008771929824567"/>
          <c:w val="0.77718715393133997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NIR!$F$6:$F$7</c:f>
              <c:numCache>
                <c:formatCode>General</c:formatCode>
                <c:ptCount val="2"/>
                <c:pt idx="0">
                  <c:v>1824</c:v>
                </c:pt>
                <c:pt idx="1">
                  <c:v>1853</c:v>
                </c:pt>
              </c:numCache>
            </c:numRef>
          </c:xVal>
          <c:yVal>
            <c:numRef>
              <c:f>NIR!$G$6:$G$7</c:f>
              <c:numCache>
                <c:formatCode>General</c:formatCode>
                <c:ptCount val="2"/>
                <c:pt idx="0">
                  <c:v>1.021773903959786</c:v>
                </c:pt>
                <c:pt idx="1">
                  <c:v>2.020696634348587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060-4A6A-A65D-1138656D2B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NIR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40642303433002"/>
          <c:y val="0.22008771929824567"/>
          <c:w val="0.77718715393133997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NIR!$I$6:$I$7</c:f>
              <c:numCache>
                <c:formatCode>General</c:formatCode>
                <c:ptCount val="2"/>
                <c:pt idx="0">
                  <c:v>1901</c:v>
                </c:pt>
                <c:pt idx="1">
                  <c:v>1928</c:v>
                </c:pt>
              </c:numCache>
            </c:numRef>
          </c:xVal>
          <c:yVal>
            <c:numRef>
              <c:f>NIR!$J$6:$J$7</c:f>
              <c:numCache>
                <c:formatCode>General</c:formatCode>
                <c:ptCount val="2"/>
                <c:pt idx="0">
                  <c:v>1.0185094505925021</c:v>
                </c:pt>
                <c:pt idx="1">
                  <c:v>2.0370189011850028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F5-48B4-8A0E-CF19853A3C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L9 NIR, 8-06-23, Lake</a:t>
            </a:r>
            <a:r>
              <a:rPr lang="en-US" baseline="0"/>
              <a:t> Newell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337961190369179"/>
          <c:y val="0.12962962962962962"/>
          <c:w val="0.79172201783445151"/>
          <c:h val="0.70278579760863213"/>
        </c:manualLayout>
      </c:layout>
      <c:scatterChart>
        <c:scatterStyle val="lineMarker"/>
        <c:varyColors val="0"/>
        <c:ser>
          <c:idx val="0"/>
          <c:order val="0"/>
          <c:tx>
            <c:v>TOAR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NIR!$C$6:$C$28</c:f>
              <c:numCache>
                <c:formatCode>General</c:formatCode>
                <c:ptCount val="23"/>
                <c:pt idx="0">
                  <c:v>1939</c:v>
                </c:pt>
                <c:pt idx="1">
                  <c:v>1965</c:v>
                </c:pt>
                <c:pt idx="2">
                  <c:v>1980</c:v>
                </c:pt>
                <c:pt idx="3">
                  <c:v>1992</c:v>
                </c:pt>
                <c:pt idx="4">
                  <c:v>2001</c:v>
                </c:pt>
                <c:pt idx="5">
                  <c:v>2033</c:v>
                </c:pt>
                <c:pt idx="6">
                  <c:v>2054</c:v>
                </c:pt>
                <c:pt idx="7">
                  <c:v>2070</c:v>
                </c:pt>
                <c:pt idx="8">
                  <c:v>2086</c:v>
                </c:pt>
                <c:pt idx="9">
                  <c:v>2099</c:v>
                </c:pt>
                <c:pt idx="10">
                  <c:v>2112</c:v>
                </c:pt>
                <c:pt idx="11">
                  <c:v>2125</c:v>
                </c:pt>
                <c:pt idx="12">
                  <c:v>2136</c:v>
                </c:pt>
                <c:pt idx="13">
                  <c:v>2149</c:v>
                </c:pt>
                <c:pt idx="14">
                  <c:v>2161</c:v>
                </c:pt>
                <c:pt idx="15">
                  <c:v>2173</c:v>
                </c:pt>
                <c:pt idx="16">
                  <c:v>2186</c:v>
                </c:pt>
                <c:pt idx="17">
                  <c:v>2199</c:v>
                </c:pt>
                <c:pt idx="18">
                  <c:v>2214</c:v>
                </c:pt>
                <c:pt idx="19">
                  <c:v>2230</c:v>
                </c:pt>
                <c:pt idx="20">
                  <c:v>2250</c:v>
                </c:pt>
                <c:pt idx="21">
                  <c:v>2273</c:v>
                </c:pt>
                <c:pt idx="22">
                  <c:v>2308</c:v>
                </c:pt>
              </c:numCache>
            </c:numRef>
          </c:xVal>
          <c:yVal>
            <c:numRef>
              <c:f>NIR!$D$6:$D$28</c:f>
              <c:numCache>
                <c:formatCode>General</c:formatCode>
                <c:ptCount val="23"/>
                <c:pt idx="0">
                  <c:v>1.0152449972252171</c:v>
                </c:pt>
                <c:pt idx="1">
                  <c:v>2.0500767146541361</c:v>
                </c:pt>
                <c:pt idx="2">
                  <c:v>3.022883818104666</c:v>
                </c:pt>
                <c:pt idx="3">
                  <c:v>4.1034178826755561</c:v>
                </c:pt>
                <c:pt idx="4">
                  <c:v>5.1088695197989233</c:v>
                </c:pt>
                <c:pt idx="5">
                  <c:v>10.207945679496</c:v>
                </c:pt>
                <c:pt idx="6">
                  <c:v>15.26458394541838</c:v>
                </c:pt>
                <c:pt idx="7">
                  <c:v>20.125355009303739</c:v>
                </c:pt>
                <c:pt idx="8">
                  <c:v>25.22116671563353</c:v>
                </c:pt>
                <c:pt idx="9">
                  <c:v>30.06887996604976</c:v>
                </c:pt>
                <c:pt idx="10">
                  <c:v>35.040642444422751</c:v>
                </c:pt>
                <c:pt idx="11">
                  <c:v>40.364965886462393</c:v>
                </c:pt>
                <c:pt idx="12">
                  <c:v>45.000489668005187</c:v>
                </c:pt>
                <c:pt idx="13">
                  <c:v>50.399895537492363</c:v>
                </c:pt>
                <c:pt idx="14">
                  <c:v>55.192113080664761</c:v>
                </c:pt>
                <c:pt idx="15">
                  <c:v>60.16387555903777</c:v>
                </c:pt>
                <c:pt idx="16">
                  <c:v>65.220513824960165</c:v>
                </c:pt>
                <c:pt idx="17">
                  <c:v>70.185747396598629</c:v>
                </c:pt>
                <c:pt idx="18">
                  <c:v>75.213005582215445</c:v>
                </c:pt>
                <c:pt idx="19">
                  <c:v>80.132536806711911</c:v>
                </c:pt>
                <c:pt idx="20">
                  <c:v>85.172852805797888</c:v>
                </c:pt>
                <c:pt idx="21">
                  <c:v>90.082590670192545</c:v>
                </c:pt>
                <c:pt idx="22">
                  <c:v>95.090262135605698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FD-472B-BDDB-77170792770F}"/>
            </c:ext>
          </c:extLst>
        </c:ser>
        <c:ser>
          <c:idx val="1"/>
          <c:order val="1"/>
          <c:tx>
            <c:v>CMAC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1905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AFFD-472B-BDDB-77170792770F}"/>
              </c:ext>
            </c:extLst>
          </c:dPt>
          <c:xVal>
            <c:numRef>
              <c:f>NIR!$F$6:$F$28</c:f>
              <c:numCache>
                <c:formatCode>General</c:formatCode>
                <c:ptCount val="23"/>
                <c:pt idx="0">
                  <c:v>1824</c:v>
                </c:pt>
                <c:pt idx="1">
                  <c:v>1853</c:v>
                </c:pt>
                <c:pt idx="2">
                  <c:v>1871</c:v>
                </c:pt>
                <c:pt idx="3">
                  <c:v>1884</c:v>
                </c:pt>
                <c:pt idx="4">
                  <c:v>1894</c:v>
                </c:pt>
                <c:pt idx="5">
                  <c:v>1931</c:v>
                </c:pt>
                <c:pt idx="6">
                  <c:v>1955</c:v>
                </c:pt>
                <c:pt idx="7">
                  <c:v>1975</c:v>
                </c:pt>
                <c:pt idx="8">
                  <c:v>1993</c:v>
                </c:pt>
                <c:pt idx="9">
                  <c:v>2008</c:v>
                </c:pt>
                <c:pt idx="10">
                  <c:v>2023</c:v>
                </c:pt>
                <c:pt idx="11">
                  <c:v>2038</c:v>
                </c:pt>
                <c:pt idx="12">
                  <c:v>2051</c:v>
                </c:pt>
                <c:pt idx="13">
                  <c:v>2065</c:v>
                </c:pt>
                <c:pt idx="14">
                  <c:v>2080</c:v>
                </c:pt>
                <c:pt idx="15">
                  <c:v>2094</c:v>
                </c:pt>
                <c:pt idx="16">
                  <c:v>2108</c:v>
                </c:pt>
                <c:pt idx="17">
                  <c:v>2124</c:v>
                </c:pt>
                <c:pt idx="18">
                  <c:v>2141</c:v>
                </c:pt>
                <c:pt idx="19">
                  <c:v>2159</c:v>
                </c:pt>
                <c:pt idx="20">
                  <c:v>2182</c:v>
                </c:pt>
                <c:pt idx="21">
                  <c:v>2209</c:v>
                </c:pt>
                <c:pt idx="22">
                  <c:v>2249</c:v>
                </c:pt>
              </c:numCache>
            </c:numRef>
          </c:xVal>
          <c:yVal>
            <c:numRef>
              <c:f>NIR!$G$6:$G$28</c:f>
              <c:numCache>
                <c:formatCode>General</c:formatCode>
                <c:ptCount val="23"/>
                <c:pt idx="0">
                  <c:v>1.021773903959786</c:v>
                </c:pt>
                <c:pt idx="1">
                  <c:v>2.020696634348587</c:v>
                </c:pt>
                <c:pt idx="2">
                  <c:v>3.0685861652466428</c:v>
                </c:pt>
                <c:pt idx="3">
                  <c:v>4.0609799889008764</c:v>
                </c:pt>
                <c:pt idx="4">
                  <c:v>5.0239937322495551</c:v>
                </c:pt>
                <c:pt idx="5">
                  <c:v>10.064309731335531</c:v>
                </c:pt>
                <c:pt idx="6">
                  <c:v>15.006692129402991</c:v>
                </c:pt>
                <c:pt idx="7">
                  <c:v>20.262462050729681</c:v>
                </c:pt>
                <c:pt idx="8">
                  <c:v>25.221166715633561</c:v>
                </c:pt>
                <c:pt idx="9">
                  <c:v>30.055822152580671</c:v>
                </c:pt>
                <c:pt idx="10">
                  <c:v>35.034113537688263</c:v>
                </c:pt>
                <c:pt idx="11">
                  <c:v>40.293147912382253</c:v>
                </c:pt>
                <c:pt idx="12">
                  <c:v>45.104952175758363</c:v>
                </c:pt>
                <c:pt idx="13">
                  <c:v>50.115888094538782</c:v>
                </c:pt>
                <c:pt idx="14">
                  <c:v>55.312897855254377</c:v>
                </c:pt>
                <c:pt idx="15">
                  <c:v>60.255280253321857</c:v>
                </c:pt>
                <c:pt idx="16">
                  <c:v>65.014853262821447</c:v>
                </c:pt>
                <c:pt idx="17">
                  <c:v>70.264094277413577</c:v>
                </c:pt>
                <c:pt idx="18">
                  <c:v>75.213005582215615</c:v>
                </c:pt>
                <c:pt idx="19">
                  <c:v>80.126007899977537</c:v>
                </c:pt>
                <c:pt idx="20">
                  <c:v>85.019423497535755</c:v>
                </c:pt>
                <c:pt idx="21">
                  <c:v>90.082590670192701</c:v>
                </c:pt>
                <c:pt idx="22">
                  <c:v>95.008650801423784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FFD-472B-BDDB-77170792770F}"/>
            </c:ext>
          </c:extLst>
        </c:ser>
        <c:ser>
          <c:idx val="2"/>
          <c:order val="2"/>
          <c:tx>
            <c:v>LaSRC</c:v>
          </c:tx>
          <c:spPr>
            <a:ln w="254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NIR!$I$6:$I$28</c:f>
              <c:numCache>
                <c:formatCode>General</c:formatCode>
                <c:ptCount val="23"/>
                <c:pt idx="0">
                  <c:v>1901</c:v>
                </c:pt>
                <c:pt idx="1">
                  <c:v>1928</c:v>
                </c:pt>
                <c:pt idx="2">
                  <c:v>1944</c:v>
                </c:pt>
                <c:pt idx="3">
                  <c:v>1956</c:v>
                </c:pt>
                <c:pt idx="4">
                  <c:v>1965</c:v>
                </c:pt>
                <c:pt idx="5">
                  <c:v>1998</c:v>
                </c:pt>
                <c:pt idx="6">
                  <c:v>2019</c:v>
                </c:pt>
                <c:pt idx="7">
                  <c:v>2036</c:v>
                </c:pt>
                <c:pt idx="8">
                  <c:v>2052</c:v>
                </c:pt>
                <c:pt idx="9">
                  <c:v>2066</c:v>
                </c:pt>
                <c:pt idx="10">
                  <c:v>2078</c:v>
                </c:pt>
                <c:pt idx="11">
                  <c:v>2091</c:v>
                </c:pt>
                <c:pt idx="12">
                  <c:v>2103</c:v>
                </c:pt>
                <c:pt idx="13">
                  <c:v>2116</c:v>
                </c:pt>
                <c:pt idx="14">
                  <c:v>2129</c:v>
                </c:pt>
                <c:pt idx="15">
                  <c:v>2141</c:v>
                </c:pt>
                <c:pt idx="16">
                  <c:v>2155</c:v>
                </c:pt>
                <c:pt idx="17">
                  <c:v>2169</c:v>
                </c:pt>
                <c:pt idx="18">
                  <c:v>2185</c:v>
                </c:pt>
                <c:pt idx="19">
                  <c:v>2202</c:v>
                </c:pt>
                <c:pt idx="20">
                  <c:v>2223</c:v>
                </c:pt>
                <c:pt idx="21">
                  <c:v>2247</c:v>
                </c:pt>
                <c:pt idx="22">
                  <c:v>2283</c:v>
                </c:pt>
              </c:numCache>
            </c:numRef>
          </c:xVal>
          <c:yVal>
            <c:numRef>
              <c:f>NIR!$J$6:$J$28</c:f>
              <c:numCache>
                <c:formatCode>General</c:formatCode>
                <c:ptCount val="23"/>
                <c:pt idx="0">
                  <c:v>1.0185094505925021</c:v>
                </c:pt>
                <c:pt idx="1">
                  <c:v>2.0370189011850028</c:v>
                </c:pt>
                <c:pt idx="2">
                  <c:v>3.0196193647373839</c:v>
                </c:pt>
                <c:pt idx="3">
                  <c:v>4.0642444422681558</c:v>
                </c:pt>
                <c:pt idx="4">
                  <c:v>5.0174648255149839</c:v>
                </c:pt>
                <c:pt idx="5">
                  <c:v>10.087160904906501</c:v>
                </c:pt>
                <c:pt idx="6">
                  <c:v>15.003427676035701</c:v>
                </c:pt>
                <c:pt idx="7">
                  <c:v>20.210230796853129</c:v>
                </c:pt>
                <c:pt idx="8">
                  <c:v>25.2309600757354</c:v>
                </c:pt>
                <c:pt idx="9">
                  <c:v>30.369209675839869</c:v>
                </c:pt>
                <c:pt idx="10">
                  <c:v>35.00799791074995</c:v>
                </c:pt>
                <c:pt idx="11">
                  <c:v>40.374759246564281</c:v>
                </c:pt>
                <c:pt idx="12">
                  <c:v>45.255117030653359</c:v>
                </c:pt>
                <c:pt idx="13">
                  <c:v>50.452126791368947</c:v>
                </c:pt>
                <c:pt idx="14">
                  <c:v>55.329220122090739</c:v>
                </c:pt>
                <c:pt idx="15">
                  <c:v>60.003917344040921</c:v>
                </c:pt>
                <c:pt idx="16">
                  <c:v>65.194398198021929</c:v>
                </c:pt>
                <c:pt idx="17">
                  <c:v>70.071491528743721</c:v>
                </c:pt>
                <c:pt idx="18">
                  <c:v>75.252179022622897</c:v>
                </c:pt>
                <c:pt idx="19">
                  <c:v>80.204354780792215</c:v>
                </c:pt>
                <c:pt idx="20">
                  <c:v>85.208761792838061</c:v>
                </c:pt>
                <c:pt idx="21">
                  <c:v>90.125028563967248</c:v>
                </c:pt>
                <c:pt idx="22">
                  <c:v>95.057617601932876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FFD-472B-BDDB-77170792770F}"/>
            </c:ext>
          </c:extLst>
        </c:ser>
        <c:ser>
          <c:idx val="3"/>
          <c:order val="3"/>
          <c:tx>
            <c:v>CMAC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NIR!$Y$24:$Y$27</c:f>
              <c:numCache>
                <c:formatCode>0</c:formatCode>
                <c:ptCount val="4"/>
                <c:pt idx="0">
                  <c:v>1823.4</c:v>
                </c:pt>
                <c:pt idx="1">
                  <c:v>1958.6</c:v>
                </c:pt>
                <c:pt idx="2">
                  <c:v>2066.8000000000002</c:v>
                </c:pt>
                <c:pt idx="3">
                  <c:v>2159.1999999999998</c:v>
                </c:pt>
              </c:numCache>
            </c:numRef>
          </c:xVal>
          <c:yVal>
            <c:numRef>
              <c:f>NIR!$X$24:$X$27</c:f>
              <c:numCache>
                <c:formatCode>0.00</c:formatCode>
                <c:ptCount val="4"/>
                <c:pt idx="0">
                  <c:v>1.0370799999999889</c:v>
                </c:pt>
                <c:pt idx="1">
                  <c:v>15.933559999999943</c:v>
                </c:pt>
                <c:pt idx="2">
                  <c:v>50.820120000000088</c:v>
                </c:pt>
                <c:pt idx="3">
                  <c:v>80.049600000000055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FFD-472B-BDDB-77170792770F}"/>
            </c:ext>
          </c:extLst>
        </c:ser>
        <c:ser>
          <c:idx val="4"/>
          <c:order val="4"/>
          <c:tx>
            <c:v>LaSRC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4"/>
            <c:spPr>
              <a:solidFill>
                <a:schemeClr val="accent5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NIR!$AB$24:$AB$27</c:f>
              <c:numCache>
                <c:formatCode>0</c:formatCode>
                <c:ptCount val="4"/>
                <c:pt idx="0">
                  <c:v>1845.4</c:v>
                </c:pt>
                <c:pt idx="1">
                  <c:v>1971</c:v>
                </c:pt>
                <c:pt idx="2">
                  <c:v>2069</c:v>
                </c:pt>
                <c:pt idx="3">
                  <c:v>2156.1999999999998</c:v>
                </c:pt>
              </c:numCache>
            </c:numRef>
          </c:xVal>
          <c:yVal>
            <c:numRef>
              <c:f>NIR!$X$24:$X$27</c:f>
              <c:numCache>
                <c:formatCode>0.00</c:formatCode>
                <c:ptCount val="4"/>
                <c:pt idx="0">
                  <c:v>1.0370799999999889</c:v>
                </c:pt>
                <c:pt idx="1">
                  <c:v>15.933559999999943</c:v>
                </c:pt>
                <c:pt idx="2">
                  <c:v>50.820120000000088</c:v>
                </c:pt>
                <c:pt idx="3">
                  <c:v>80.049600000000055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FFD-472B-BDDB-7717079277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384128"/>
        <c:axId val="565997712"/>
      </c:scatterChart>
      <c:valAx>
        <c:axId val="554384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Reflectance x 10,000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997712"/>
        <c:crosses val="autoZero"/>
        <c:crossBetween val="midCat"/>
      </c:valAx>
      <c:valAx>
        <c:axId val="56599771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Cumulative Percentile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384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9147231331812914"/>
          <c:y val="0.25396835812190138"/>
          <c:w val="0.23257589630048889"/>
          <c:h val="0.39062773403324585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NIR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40642303433002"/>
          <c:y val="0.22008771929824567"/>
          <c:w val="0.77718715393133997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NIR!$C$12:$C$13</c:f>
              <c:numCache>
                <c:formatCode>General</c:formatCode>
                <c:ptCount val="2"/>
                <c:pt idx="0">
                  <c:v>2054</c:v>
                </c:pt>
                <c:pt idx="1">
                  <c:v>2070</c:v>
                </c:pt>
              </c:numCache>
            </c:numRef>
          </c:xVal>
          <c:yVal>
            <c:numRef>
              <c:f>NIR!$D$12:$D$13</c:f>
              <c:numCache>
                <c:formatCode>General</c:formatCode>
                <c:ptCount val="2"/>
                <c:pt idx="0">
                  <c:v>15.26458394541838</c:v>
                </c:pt>
                <c:pt idx="1">
                  <c:v>20.125355009303739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BC2-466D-ACFD-A44B021347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NIR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40642303433002"/>
          <c:y val="0.22008771929824567"/>
          <c:w val="0.77718715393133997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NIR!$F$12:$F$13</c:f>
              <c:numCache>
                <c:formatCode>General</c:formatCode>
                <c:ptCount val="2"/>
                <c:pt idx="0">
                  <c:v>1955</c:v>
                </c:pt>
                <c:pt idx="1">
                  <c:v>1975</c:v>
                </c:pt>
              </c:numCache>
            </c:numRef>
          </c:xVal>
          <c:yVal>
            <c:numRef>
              <c:f>NIR!$G$12:$G$13</c:f>
              <c:numCache>
                <c:formatCode>General</c:formatCode>
                <c:ptCount val="2"/>
                <c:pt idx="0">
                  <c:v>15.006692129402991</c:v>
                </c:pt>
                <c:pt idx="1">
                  <c:v>20.262462050729681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193-4820-B9B5-FCFD86709D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NIR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40642303433002"/>
          <c:y val="0.22008771929824567"/>
          <c:w val="0.77718715393133997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NIR!$I$12:$I$13</c:f>
              <c:numCache>
                <c:formatCode>General</c:formatCode>
                <c:ptCount val="2"/>
                <c:pt idx="0">
                  <c:v>2019</c:v>
                </c:pt>
                <c:pt idx="1">
                  <c:v>2036</c:v>
                </c:pt>
              </c:numCache>
            </c:numRef>
          </c:xVal>
          <c:yVal>
            <c:numRef>
              <c:f>NIR!$J$12:$J$13</c:f>
              <c:numCache>
                <c:formatCode>General</c:formatCode>
                <c:ptCount val="2"/>
                <c:pt idx="0">
                  <c:v>15.003427676035701</c:v>
                </c:pt>
                <c:pt idx="1">
                  <c:v>20.210230796853129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E0F-4A0C-A7C3-16D7D5DD39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NIR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40642303433002"/>
          <c:y val="0.22008771929824567"/>
          <c:w val="0.77718715393133997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NIR!$C$19:$C$20</c:f>
              <c:numCache>
                <c:formatCode>General</c:formatCode>
                <c:ptCount val="2"/>
                <c:pt idx="0">
                  <c:v>2149</c:v>
                </c:pt>
                <c:pt idx="1">
                  <c:v>2161</c:v>
                </c:pt>
              </c:numCache>
            </c:numRef>
          </c:xVal>
          <c:yVal>
            <c:numRef>
              <c:f>NIR!$D$19:$D$20</c:f>
              <c:numCache>
                <c:formatCode>General</c:formatCode>
                <c:ptCount val="2"/>
                <c:pt idx="0">
                  <c:v>50.399895537492363</c:v>
                </c:pt>
                <c:pt idx="1">
                  <c:v>55.192113080664761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A0A-4456-8C14-4F2163EA57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NIR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40642303433002"/>
          <c:y val="0.22008771929824567"/>
          <c:w val="0.77718715393133997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NIR!$F$19:$F$20</c:f>
              <c:numCache>
                <c:formatCode>General</c:formatCode>
                <c:ptCount val="2"/>
                <c:pt idx="0">
                  <c:v>2065</c:v>
                </c:pt>
                <c:pt idx="1">
                  <c:v>2080</c:v>
                </c:pt>
              </c:numCache>
            </c:numRef>
          </c:xVal>
          <c:yVal>
            <c:numRef>
              <c:f>NIR!$G$19:$G$20</c:f>
              <c:numCache>
                <c:formatCode>General</c:formatCode>
                <c:ptCount val="2"/>
                <c:pt idx="0">
                  <c:v>50.115888094538782</c:v>
                </c:pt>
                <c:pt idx="1">
                  <c:v>55.312897855254377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8E-460D-8121-2330A49DDA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NIR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40642303433002"/>
          <c:y val="0.22008771929824567"/>
          <c:w val="0.77718715393133997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NIR!$I$19:$I$20</c:f>
              <c:numCache>
                <c:formatCode>General</c:formatCode>
                <c:ptCount val="2"/>
                <c:pt idx="0">
                  <c:v>2116</c:v>
                </c:pt>
                <c:pt idx="1">
                  <c:v>2129</c:v>
                </c:pt>
              </c:numCache>
            </c:numRef>
          </c:xVal>
          <c:yVal>
            <c:numRef>
              <c:f>NIR!$J$19:$J$20</c:f>
              <c:numCache>
                <c:formatCode>General</c:formatCode>
                <c:ptCount val="2"/>
                <c:pt idx="0">
                  <c:v>50.452126791368947</c:v>
                </c:pt>
                <c:pt idx="1">
                  <c:v>55.329220122090739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761-4090-865C-967064EF25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NIR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40642303433002"/>
          <c:y val="0.22008771929824567"/>
          <c:w val="0.77718715393133997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NIR!$C$25:$C$26</c:f>
              <c:numCache>
                <c:formatCode>General</c:formatCode>
                <c:ptCount val="2"/>
                <c:pt idx="0">
                  <c:v>2230</c:v>
                </c:pt>
                <c:pt idx="1">
                  <c:v>2250</c:v>
                </c:pt>
              </c:numCache>
            </c:numRef>
          </c:xVal>
          <c:yVal>
            <c:numRef>
              <c:f>NIR!$D$25:$D$26</c:f>
              <c:numCache>
                <c:formatCode>General</c:formatCode>
                <c:ptCount val="2"/>
                <c:pt idx="0">
                  <c:v>80.132536806711911</c:v>
                </c:pt>
                <c:pt idx="1">
                  <c:v>85.172852805797888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7A2-4A07-B7EB-3386FA4EDD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NIR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40642303433002"/>
          <c:y val="0.22008771929824567"/>
          <c:w val="0.77718715393133997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NIR!$F$25:$F$26</c:f>
              <c:numCache>
                <c:formatCode>General</c:formatCode>
                <c:ptCount val="2"/>
                <c:pt idx="0">
                  <c:v>2159</c:v>
                </c:pt>
                <c:pt idx="1">
                  <c:v>2182</c:v>
                </c:pt>
              </c:numCache>
            </c:numRef>
          </c:xVal>
          <c:yVal>
            <c:numRef>
              <c:f>NIR!$G$25:$G$26</c:f>
              <c:numCache>
                <c:formatCode>General</c:formatCode>
                <c:ptCount val="2"/>
                <c:pt idx="0">
                  <c:v>80.126007899977537</c:v>
                </c:pt>
                <c:pt idx="1">
                  <c:v>85.019423497535755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AE7-4556-81F4-39C7900ABA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NIR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40642303433002"/>
          <c:y val="0.22008771929824567"/>
          <c:w val="0.77718715393133997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NIR!$I$25:$I$26</c:f>
              <c:numCache>
                <c:formatCode>General</c:formatCode>
                <c:ptCount val="2"/>
                <c:pt idx="0">
                  <c:v>2202</c:v>
                </c:pt>
                <c:pt idx="1">
                  <c:v>2223</c:v>
                </c:pt>
              </c:numCache>
            </c:numRef>
          </c:xVal>
          <c:yVal>
            <c:numRef>
              <c:f>NIR!$J$25:$J$26</c:f>
              <c:numCache>
                <c:formatCode>General</c:formatCode>
                <c:ptCount val="2"/>
                <c:pt idx="0">
                  <c:v>80.204354780792215</c:v>
                </c:pt>
                <c:pt idx="1">
                  <c:v>85.208761792838061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328-4784-8DF0-A4A9EBC1D9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L9 Blue,</a:t>
            </a:r>
            <a:r>
              <a:rPr lang="en-US" baseline="0"/>
              <a:t> 8-06-23</a:t>
            </a:r>
            <a:r>
              <a:rPr lang="en-US"/>
              <a:t>,</a:t>
            </a:r>
            <a:r>
              <a:rPr lang="en-US" baseline="0"/>
              <a:t> </a:t>
            </a:r>
            <a:r>
              <a:rPr lang="en-US"/>
              <a:t>Lake</a:t>
            </a:r>
            <a:r>
              <a:rPr lang="en-US" baseline="0"/>
              <a:t> Newell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337961190369179"/>
          <c:y val="0.12962962962962962"/>
          <c:w val="0.79172201783445151"/>
          <c:h val="0.70278579760863213"/>
        </c:manualLayout>
      </c:layout>
      <c:scatterChart>
        <c:scatterStyle val="lineMarker"/>
        <c:varyColors val="0"/>
        <c:ser>
          <c:idx val="0"/>
          <c:order val="0"/>
          <c:tx>
            <c:v>TOAR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Blue!$C$6:$C$23</c:f>
              <c:numCache>
                <c:formatCode>General</c:formatCode>
                <c:ptCount val="18"/>
                <c:pt idx="0">
                  <c:v>1388</c:v>
                </c:pt>
                <c:pt idx="1">
                  <c:v>1398</c:v>
                </c:pt>
                <c:pt idx="2">
                  <c:v>1403</c:v>
                </c:pt>
                <c:pt idx="3">
                  <c:v>1407</c:v>
                </c:pt>
                <c:pt idx="4">
                  <c:v>1410</c:v>
                </c:pt>
                <c:pt idx="5">
                  <c:v>1419</c:v>
                </c:pt>
                <c:pt idx="6">
                  <c:v>1424</c:v>
                </c:pt>
                <c:pt idx="7">
                  <c:v>1429</c:v>
                </c:pt>
                <c:pt idx="8">
                  <c:v>1433</c:v>
                </c:pt>
                <c:pt idx="9">
                  <c:v>1436</c:v>
                </c:pt>
                <c:pt idx="10">
                  <c:v>1439</c:v>
                </c:pt>
                <c:pt idx="11">
                  <c:v>1442</c:v>
                </c:pt>
                <c:pt idx="12">
                  <c:v>1445</c:v>
                </c:pt>
                <c:pt idx="13">
                  <c:v>1448</c:v>
                </c:pt>
                <c:pt idx="14">
                  <c:v>1460</c:v>
                </c:pt>
                <c:pt idx="15">
                  <c:v>1472</c:v>
                </c:pt>
                <c:pt idx="16">
                  <c:v>1478</c:v>
                </c:pt>
                <c:pt idx="17">
                  <c:v>1487</c:v>
                </c:pt>
              </c:numCache>
            </c:numRef>
          </c:xVal>
          <c:yVal>
            <c:numRef>
              <c:f>Blue!$D$6:$D$23</c:f>
              <c:numCache>
                <c:formatCode>General</c:formatCode>
                <c:ptCount val="18"/>
                <c:pt idx="0">
                  <c:v>1.0283028106943499</c:v>
                </c:pt>
                <c:pt idx="1">
                  <c:v>2.0304899944504311</c:v>
                </c:pt>
                <c:pt idx="2">
                  <c:v>3.0196193647373768</c:v>
                </c:pt>
                <c:pt idx="3">
                  <c:v>4.1752358567557897</c:v>
                </c:pt>
                <c:pt idx="4">
                  <c:v>5.3047367218359316</c:v>
                </c:pt>
                <c:pt idx="5">
                  <c:v>10.70087813795581</c:v>
                </c:pt>
                <c:pt idx="6">
                  <c:v>15.09156791695232</c:v>
                </c:pt>
                <c:pt idx="7">
                  <c:v>20.566056213886998</c:v>
                </c:pt>
                <c:pt idx="8">
                  <c:v>25.78265269480627</c:v>
                </c:pt>
                <c:pt idx="9">
                  <c:v>30.157020206966369</c:v>
                </c:pt>
                <c:pt idx="10">
                  <c:v>35.102667058401103</c:v>
                </c:pt>
                <c:pt idx="11">
                  <c:v>40.39761042013518</c:v>
                </c:pt>
                <c:pt idx="12">
                  <c:v>45.620735807789018</c:v>
                </c:pt>
                <c:pt idx="13">
                  <c:v>50.752456501158917</c:v>
                </c:pt>
                <c:pt idx="14">
                  <c:v>70.57421734730525</c:v>
                </c:pt>
                <c:pt idx="15">
                  <c:v>85.424215715078603</c:v>
                </c:pt>
                <c:pt idx="16">
                  <c:v>90.474325074266417</c:v>
                </c:pt>
                <c:pt idx="17">
                  <c:v>95.002121894688827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37-4EA7-A122-E0BA81EA62EB}"/>
            </c:ext>
          </c:extLst>
        </c:ser>
        <c:ser>
          <c:idx val="1"/>
          <c:order val="1"/>
          <c:tx>
            <c:v>CMAC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1905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5237-4EA7-A122-E0BA81EA62EB}"/>
              </c:ext>
            </c:extLst>
          </c:dPt>
          <c:xVal>
            <c:numRef>
              <c:f>Blue!$F$6:$F$28</c:f>
              <c:numCache>
                <c:formatCode>General</c:formatCode>
                <c:ptCount val="23"/>
                <c:pt idx="0">
                  <c:v>449</c:v>
                </c:pt>
                <c:pt idx="1">
                  <c:v>464</c:v>
                </c:pt>
                <c:pt idx="2">
                  <c:v>472</c:v>
                </c:pt>
                <c:pt idx="3">
                  <c:v>478</c:v>
                </c:pt>
                <c:pt idx="4">
                  <c:v>482</c:v>
                </c:pt>
                <c:pt idx="5">
                  <c:v>494</c:v>
                </c:pt>
                <c:pt idx="6">
                  <c:v>501</c:v>
                </c:pt>
                <c:pt idx="7">
                  <c:v>507</c:v>
                </c:pt>
                <c:pt idx="8">
                  <c:v>512</c:v>
                </c:pt>
                <c:pt idx="9">
                  <c:v>517</c:v>
                </c:pt>
                <c:pt idx="10">
                  <c:v>521</c:v>
                </c:pt>
                <c:pt idx="11">
                  <c:v>525</c:v>
                </c:pt>
                <c:pt idx="12">
                  <c:v>529</c:v>
                </c:pt>
                <c:pt idx="13">
                  <c:v>533</c:v>
                </c:pt>
                <c:pt idx="14">
                  <c:v>537</c:v>
                </c:pt>
                <c:pt idx="15">
                  <c:v>541</c:v>
                </c:pt>
                <c:pt idx="16">
                  <c:v>545</c:v>
                </c:pt>
                <c:pt idx="17">
                  <c:v>550</c:v>
                </c:pt>
                <c:pt idx="18">
                  <c:v>555</c:v>
                </c:pt>
                <c:pt idx="19">
                  <c:v>560</c:v>
                </c:pt>
                <c:pt idx="20">
                  <c:v>567</c:v>
                </c:pt>
                <c:pt idx="21">
                  <c:v>576</c:v>
                </c:pt>
                <c:pt idx="22">
                  <c:v>591</c:v>
                </c:pt>
              </c:numCache>
            </c:numRef>
          </c:xVal>
          <c:yVal>
            <c:numRef>
              <c:f>Blue!$G$6:$G$28</c:f>
              <c:numCache>
                <c:formatCode>General</c:formatCode>
                <c:ptCount val="23"/>
                <c:pt idx="0">
                  <c:v>1.0054516371233659</c:v>
                </c:pt>
                <c:pt idx="1">
                  <c:v>2.0957790617961058</c:v>
                </c:pt>
                <c:pt idx="2">
                  <c:v>3.0849084320830542</c:v>
                </c:pt>
                <c:pt idx="3">
                  <c:v>4.1556491365520918</c:v>
                </c:pt>
                <c:pt idx="4">
                  <c:v>5.2263898410211302</c:v>
                </c:pt>
                <c:pt idx="5">
                  <c:v>10.296085920412651</c:v>
                </c:pt>
                <c:pt idx="6">
                  <c:v>15.02954330297394</c:v>
                </c:pt>
                <c:pt idx="7">
                  <c:v>20.014363594816089</c:v>
                </c:pt>
                <c:pt idx="8">
                  <c:v>25.018770606861931</c:v>
                </c:pt>
                <c:pt idx="9">
                  <c:v>30.535696797571308</c:v>
                </c:pt>
                <c:pt idx="10">
                  <c:v>35.229980739725207</c:v>
                </c:pt>
                <c:pt idx="11">
                  <c:v>40.387817060033377</c:v>
                </c:pt>
                <c:pt idx="12">
                  <c:v>45.630529167890927</c:v>
                </c:pt>
                <c:pt idx="13">
                  <c:v>50.821010021871928</c:v>
                </c:pt>
                <c:pt idx="14">
                  <c:v>55.79603695361223</c:v>
                </c:pt>
                <c:pt idx="15">
                  <c:v>60.839617406065493</c:v>
                </c:pt>
                <c:pt idx="16">
                  <c:v>65.321711879345941</c:v>
                </c:pt>
                <c:pt idx="17">
                  <c:v>70.737440015669534</c:v>
                </c:pt>
                <c:pt idx="18">
                  <c:v>75.781020468122776</c:v>
                </c:pt>
                <c:pt idx="19">
                  <c:v>80.289230568341495</c:v>
                </c:pt>
                <c:pt idx="20">
                  <c:v>85.306695393856486</c:v>
                </c:pt>
                <c:pt idx="21">
                  <c:v>90.072797310090621</c:v>
                </c:pt>
                <c:pt idx="22">
                  <c:v>95.116377762543863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237-4EA7-A122-E0BA81EA62EB}"/>
            </c:ext>
          </c:extLst>
        </c:ser>
        <c:ser>
          <c:idx val="2"/>
          <c:order val="2"/>
          <c:tx>
            <c:v>LaSRC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1905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5237-4EA7-A122-E0BA81EA62EB}"/>
              </c:ext>
            </c:extLst>
          </c:dPt>
          <c:xVal>
            <c:numRef>
              <c:f>Blue!$I$6:$I$28</c:f>
              <c:numCache>
                <c:formatCode>General</c:formatCode>
                <c:ptCount val="23"/>
                <c:pt idx="0">
                  <c:v>697</c:v>
                </c:pt>
                <c:pt idx="1">
                  <c:v>708</c:v>
                </c:pt>
                <c:pt idx="2">
                  <c:v>713</c:v>
                </c:pt>
                <c:pt idx="3">
                  <c:v>718</c:v>
                </c:pt>
                <c:pt idx="4">
                  <c:v>721</c:v>
                </c:pt>
                <c:pt idx="5">
                  <c:v>734</c:v>
                </c:pt>
                <c:pt idx="6">
                  <c:v>744</c:v>
                </c:pt>
                <c:pt idx="7">
                  <c:v>753</c:v>
                </c:pt>
                <c:pt idx="8">
                  <c:v>762</c:v>
                </c:pt>
                <c:pt idx="9">
                  <c:v>771</c:v>
                </c:pt>
                <c:pt idx="10">
                  <c:v>779</c:v>
                </c:pt>
                <c:pt idx="11">
                  <c:v>788</c:v>
                </c:pt>
                <c:pt idx="12">
                  <c:v>796</c:v>
                </c:pt>
                <c:pt idx="13">
                  <c:v>805</c:v>
                </c:pt>
                <c:pt idx="14">
                  <c:v>814</c:v>
                </c:pt>
                <c:pt idx="15">
                  <c:v>824</c:v>
                </c:pt>
                <c:pt idx="16">
                  <c:v>835</c:v>
                </c:pt>
                <c:pt idx="17">
                  <c:v>846</c:v>
                </c:pt>
                <c:pt idx="18">
                  <c:v>859</c:v>
                </c:pt>
                <c:pt idx="19">
                  <c:v>874</c:v>
                </c:pt>
                <c:pt idx="20">
                  <c:v>892</c:v>
                </c:pt>
                <c:pt idx="21">
                  <c:v>915</c:v>
                </c:pt>
                <c:pt idx="22">
                  <c:v>954</c:v>
                </c:pt>
              </c:numCache>
            </c:numRef>
          </c:xVal>
          <c:yVal>
            <c:numRef>
              <c:f>Blue!$J$6:$J$28</c:f>
              <c:numCache>
                <c:formatCode>General</c:formatCode>
                <c:ptCount val="23"/>
                <c:pt idx="0">
                  <c:v>1.0054516371233659</c:v>
                </c:pt>
                <c:pt idx="1">
                  <c:v>2.0663989814905541</c:v>
                </c:pt>
                <c:pt idx="2">
                  <c:v>3.1142885123886068</c:v>
                </c:pt>
                <c:pt idx="3">
                  <c:v>4.2699050044070201</c:v>
                </c:pt>
                <c:pt idx="4">
                  <c:v>5.2165964809192804</c:v>
                </c:pt>
                <c:pt idx="5">
                  <c:v>10.16224333235402</c:v>
                </c:pt>
                <c:pt idx="6">
                  <c:v>15.09156791695233</c:v>
                </c:pt>
                <c:pt idx="7">
                  <c:v>20.200437436751251</c:v>
                </c:pt>
                <c:pt idx="8">
                  <c:v>25.27339796951005</c:v>
                </c:pt>
                <c:pt idx="9">
                  <c:v>30.568341331244149</c:v>
                </c:pt>
                <c:pt idx="10">
                  <c:v>35.167956125746827</c:v>
                </c:pt>
                <c:pt idx="11">
                  <c:v>40.410668233604383</c:v>
                </c:pt>
                <c:pt idx="12">
                  <c:v>45.091894362289139</c:v>
                </c:pt>
                <c:pt idx="13">
                  <c:v>50.380308817288658</c:v>
                </c:pt>
                <c:pt idx="14">
                  <c:v>55.404302549538201</c:v>
                </c:pt>
                <c:pt idx="15">
                  <c:v>60.183462279241461</c:v>
                </c:pt>
                <c:pt idx="16">
                  <c:v>65.308654065876794</c:v>
                </c:pt>
                <c:pt idx="17">
                  <c:v>70.087813795580047</c:v>
                </c:pt>
                <c:pt idx="18">
                  <c:v>75.343583716906721</c:v>
                </c:pt>
                <c:pt idx="19">
                  <c:v>80.194561420690206</c:v>
                </c:pt>
                <c:pt idx="20">
                  <c:v>85.238141873143462</c:v>
                </c:pt>
                <c:pt idx="21">
                  <c:v>90.000979336010303</c:v>
                </c:pt>
                <c:pt idx="22">
                  <c:v>95.011915254790708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237-4EA7-A122-E0BA81EA62EB}"/>
            </c:ext>
          </c:extLst>
        </c:ser>
        <c:ser>
          <c:idx val="3"/>
          <c:order val="3"/>
          <c:tx>
            <c:v>CMAC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Blue!$Y$24:$Y$25</c:f>
              <c:numCache>
                <c:formatCode>0</c:formatCode>
                <c:ptCount val="2"/>
                <c:pt idx="0">
                  <c:v>487.6</c:v>
                </c:pt>
                <c:pt idx="1">
                  <c:v>567.20000000000005</c:v>
                </c:pt>
              </c:numCache>
            </c:numRef>
          </c:xVal>
          <c:yVal>
            <c:numRef>
              <c:f>Blue!$X$24:$X$25</c:f>
              <c:numCache>
                <c:formatCode>0.00</c:formatCode>
                <c:ptCount val="2"/>
                <c:pt idx="0">
                  <c:v>6.5452000000000226</c:v>
                </c:pt>
                <c:pt idx="1">
                  <c:v>82.677500000000009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237-4EA7-A122-E0BA81EA62EB}"/>
            </c:ext>
          </c:extLst>
        </c:ser>
        <c:ser>
          <c:idx val="4"/>
          <c:order val="4"/>
          <c:tx>
            <c:v>LaSRC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4"/>
            <c:spPr>
              <a:solidFill>
                <a:schemeClr val="accent5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Blue!$AB$24:$AB$25</c:f>
              <c:numCache>
                <c:formatCode>0</c:formatCode>
                <c:ptCount val="2"/>
                <c:pt idx="0">
                  <c:v>446.4</c:v>
                </c:pt>
                <c:pt idx="1">
                  <c:v>593.6</c:v>
                </c:pt>
              </c:numCache>
            </c:numRef>
          </c:xVal>
          <c:yVal>
            <c:numRef>
              <c:f>Blue!$X$24:$X$25</c:f>
              <c:numCache>
                <c:formatCode>0.00</c:formatCode>
                <c:ptCount val="2"/>
                <c:pt idx="0">
                  <c:v>6.5452000000000226</c:v>
                </c:pt>
                <c:pt idx="1">
                  <c:v>82.677500000000009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237-4EA7-A122-E0BA81EA62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384128"/>
        <c:axId val="565997712"/>
      </c:scatterChart>
      <c:valAx>
        <c:axId val="554384128"/>
        <c:scaling>
          <c:orientation val="minMax"/>
          <c:max val="1600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Reflectance x 10,000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997712"/>
        <c:crosses val="autoZero"/>
        <c:crossBetween val="midCat"/>
        <c:majorUnit val="200"/>
      </c:valAx>
      <c:valAx>
        <c:axId val="56599771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Cumulative Percentile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384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8611642889247728"/>
          <c:y val="0.31419223711242222"/>
          <c:w val="0.21143424725186308"/>
          <c:h val="0.39062773403324585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L9,</a:t>
            </a:r>
            <a:r>
              <a:rPr lang="en-US" baseline="0"/>
              <a:t> </a:t>
            </a:r>
            <a:r>
              <a:rPr lang="en-US"/>
              <a:t>Lake</a:t>
            </a:r>
            <a:r>
              <a:rPr lang="en-US" baseline="0"/>
              <a:t> Newell 1, Blue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337961190369179"/>
          <c:y val="0.12962962962962962"/>
          <c:w val="0.79172201783445151"/>
          <c:h val="0.70278579760863213"/>
        </c:manualLayout>
      </c:layout>
      <c:scatterChart>
        <c:scatterStyle val="lineMarker"/>
        <c:varyColors val="0"/>
        <c:ser>
          <c:idx val="0"/>
          <c:order val="0"/>
          <c:tx>
            <c:v>TOAR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Blue!$C$6:$C$23</c:f>
              <c:numCache>
                <c:formatCode>General</c:formatCode>
                <c:ptCount val="18"/>
                <c:pt idx="0">
                  <c:v>1388</c:v>
                </c:pt>
                <c:pt idx="1">
                  <c:v>1398</c:v>
                </c:pt>
                <c:pt idx="2">
                  <c:v>1403</c:v>
                </c:pt>
                <c:pt idx="3">
                  <c:v>1407</c:v>
                </c:pt>
                <c:pt idx="4">
                  <c:v>1410</c:v>
                </c:pt>
                <c:pt idx="5">
                  <c:v>1419</c:v>
                </c:pt>
                <c:pt idx="6">
                  <c:v>1424</c:v>
                </c:pt>
                <c:pt idx="7">
                  <c:v>1429</c:v>
                </c:pt>
                <c:pt idx="8">
                  <c:v>1433</c:v>
                </c:pt>
                <c:pt idx="9">
                  <c:v>1436</c:v>
                </c:pt>
                <c:pt idx="10">
                  <c:v>1439</c:v>
                </c:pt>
                <c:pt idx="11">
                  <c:v>1442</c:v>
                </c:pt>
                <c:pt idx="12">
                  <c:v>1445</c:v>
                </c:pt>
                <c:pt idx="13">
                  <c:v>1448</c:v>
                </c:pt>
                <c:pt idx="14">
                  <c:v>1460</c:v>
                </c:pt>
                <c:pt idx="15">
                  <c:v>1472</c:v>
                </c:pt>
                <c:pt idx="16">
                  <c:v>1478</c:v>
                </c:pt>
                <c:pt idx="17">
                  <c:v>1487</c:v>
                </c:pt>
              </c:numCache>
            </c:numRef>
          </c:xVal>
          <c:yVal>
            <c:numRef>
              <c:f>Blue!$D$6:$D$23</c:f>
              <c:numCache>
                <c:formatCode>General</c:formatCode>
                <c:ptCount val="18"/>
                <c:pt idx="0">
                  <c:v>1.0283028106943499</c:v>
                </c:pt>
                <c:pt idx="1">
                  <c:v>2.0304899944504311</c:v>
                </c:pt>
                <c:pt idx="2">
                  <c:v>3.0196193647373768</c:v>
                </c:pt>
                <c:pt idx="3">
                  <c:v>4.1752358567557897</c:v>
                </c:pt>
                <c:pt idx="4">
                  <c:v>5.3047367218359316</c:v>
                </c:pt>
                <c:pt idx="5">
                  <c:v>10.70087813795581</c:v>
                </c:pt>
                <c:pt idx="6">
                  <c:v>15.09156791695232</c:v>
                </c:pt>
                <c:pt idx="7">
                  <c:v>20.566056213886998</c:v>
                </c:pt>
                <c:pt idx="8">
                  <c:v>25.78265269480627</c:v>
                </c:pt>
                <c:pt idx="9">
                  <c:v>30.157020206966369</c:v>
                </c:pt>
                <c:pt idx="10">
                  <c:v>35.102667058401103</c:v>
                </c:pt>
                <c:pt idx="11">
                  <c:v>40.39761042013518</c:v>
                </c:pt>
                <c:pt idx="12">
                  <c:v>45.620735807789018</c:v>
                </c:pt>
                <c:pt idx="13">
                  <c:v>50.752456501158917</c:v>
                </c:pt>
                <c:pt idx="14">
                  <c:v>70.57421734730525</c:v>
                </c:pt>
                <c:pt idx="15">
                  <c:v>85.424215715078603</c:v>
                </c:pt>
                <c:pt idx="16">
                  <c:v>90.474325074266417</c:v>
                </c:pt>
                <c:pt idx="17">
                  <c:v>95.002121894688827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45-443E-93F9-99145460D060}"/>
            </c:ext>
          </c:extLst>
        </c:ser>
        <c:ser>
          <c:idx val="1"/>
          <c:order val="1"/>
          <c:tx>
            <c:v>CMAC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1905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292F-49E0-AED6-ECEF59880F7C}"/>
              </c:ext>
            </c:extLst>
          </c:dPt>
          <c:xVal>
            <c:numRef>
              <c:f>Blue!$F$6:$F$28</c:f>
              <c:numCache>
                <c:formatCode>General</c:formatCode>
                <c:ptCount val="23"/>
                <c:pt idx="0">
                  <c:v>449</c:v>
                </c:pt>
                <c:pt idx="1">
                  <c:v>464</c:v>
                </c:pt>
                <c:pt idx="2">
                  <c:v>472</c:v>
                </c:pt>
                <c:pt idx="3">
                  <c:v>478</c:v>
                </c:pt>
                <c:pt idx="4">
                  <c:v>482</c:v>
                </c:pt>
                <c:pt idx="5">
                  <c:v>494</c:v>
                </c:pt>
                <c:pt idx="6">
                  <c:v>501</c:v>
                </c:pt>
                <c:pt idx="7">
                  <c:v>507</c:v>
                </c:pt>
                <c:pt idx="8">
                  <c:v>512</c:v>
                </c:pt>
                <c:pt idx="9">
                  <c:v>517</c:v>
                </c:pt>
                <c:pt idx="10">
                  <c:v>521</c:v>
                </c:pt>
                <c:pt idx="11">
                  <c:v>525</c:v>
                </c:pt>
                <c:pt idx="12">
                  <c:v>529</c:v>
                </c:pt>
                <c:pt idx="13">
                  <c:v>533</c:v>
                </c:pt>
                <c:pt idx="14">
                  <c:v>537</c:v>
                </c:pt>
                <c:pt idx="15">
                  <c:v>541</c:v>
                </c:pt>
                <c:pt idx="16">
                  <c:v>545</c:v>
                </c:pt>
                <c:pt idx="17">
                  <c:v>550</c:v>
                </c:pt>
                <c:pt idx="18">
                  <c:v>555</c:v>
                </c:pt>
                <c:pt idx="19">
                  <c:v>560</c:v>
                </c:pt>
                <c:pt idx="20">
                  <c:v>567</c:v>
                </c:pt>
                <c:pt idx="21">
                  <c:v>576</c:v>
                </c:pt>
                <c:pt idx="22">
                  <c:v>591</c:v>
                </c:pt>
              </c:numCache>
            </c:numRef>
          </c:xVal>
          <c:yVal>
            <c:numRef>
              <c:f>Blue!$G$6:$G$28</c:f>
              <c:numCache>
                <c:formatCode>General</c:formatCode>
                <c:ptCount val="23"/>
                <c:pt idx="0">
                  <c:v>1.0054516371233659</c:v>
                </c:pt>
                <c:pt idx="1">
                  <c:v>2.0957790617961058</c:v>
                </c:pt>
                <c:pt idx="2">
                  <c:v>3.0849084320830542</c:v>
                </c:pt>
                <c:pt idx="3">
                  <c:v>4.1556491365520918</c:v>
                </c:pt>
                <c:pt idx="4">
                  <c:v>5.2263898410211302</c:v>
                </c:pt>
                <c:pt idx="5">
                  <c:v>10.296085920412651</c:v>
                </c:pt>
                <c:pt idx="6">
                  <c:v>15.02954330297394</c:v>
                </c:pt>
                <c:pt idx="7">
                  <c:v>20.014363594816089</c:v>
                </c:pt>
                <c:pt idx="8">
                  <c:v>25.018770606861931</c:v>
                </c:pt>
                <c:pt idx="9">
                  <c:v>30.535696797571308</c:v>
                </c:pt>
                <c:pt idx="10">
                  <c:v>35.229980739725207</c:v>
                </c:pt>
                <c:pt idx="11">
                  <c:v>40.387817060033377</c:v>
                </c:pt>
                <c:pt idx="12">
                  <c:v>45.630529167890927</c:v>
                </c:pt>
                <c:pt idx="13">
                  <c:v>50.821010021871928</c:v>
                </c:pt>
                <c:pt idx="14">
                  <c:v>55.79603695361223</c:v>
                </c:pt>
                <c:pt idx="15">
                  <c:v>60.839617406065493</c:v>
                </c:pt>
                <c:pt idx="16">
                  <c:v>65.321711879345941</c:v>
                </c:pt>
                <c:pt idx="17">
                  <c:v>70.737440015669534</c:v>
                </c:pt>
                <c:pt idx="18">
                  <c:v>75.781020468122776</c:v>
                </c:pt>
                <c:pt idx="19">
                  <c:v>80.289230568341495</c:v>
                </c:pt>
                <c:pt idx="20">
                  <c:v>85.306695393856486</c:v>
                </c:pt>
                <c:pt idx="21">
                  <c:v>90.072797310090621</c:v>
                </c:pt>
                <c:pt idx="22">
                  <c:v>95.116377762543863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545-443E-93F9-99145460D060}"/>
            </c:ext>
          </c:extLst>
        </c:ser>
        <c:ser>
          <c:idx val="2"/>
          <c:order val="2"/>
          <c:tx>
            <c:v>LaSRC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1905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292F-49E0-AED6-ECEF59880F7C}"/>
              </c:ext>
            </c:extLst>
          </c:dPt>
          <c:xVal>
            <c:numRef>
              <c:f>Blue!$I$6:$I$28</c:f>
              <c:numCache>
                <c:formatCode>General</c:formatCode>
                <c:ptCount val="23"/>
                <c:pt idx="0">
                  <c:v>697</c:v>
                </c:pt>
                <c:pt idx="1">
                  <c:v>708</c:v>
                </c:pt>
                <c:pt idx="2">
                  <c:v>713</c:v>
                </c:pt>
                <c:pt idx="3">
                  <c:v>718</c:v>
                </c:pt>
                <c:pt idx="4">
                  <c:v>721</c:v>
                </c:pt>
                <c:pt idx="5">
                  <c:v>734</c:v>
                </c:pt>
                <c:pt idx="6">
                  <c:v>744</c:v>
                </c:pt>
                <c:pt idx="7">
                  <c:v>753</c:v>
                </c:pt>
                <c:pt idx="8">
                  <c:v>762</c:v>
                </c:pt>
                <c:pt idx="9">
                  <c:v>771</c:v>
                </c:pt>
                <c:pt idx="10">
                  <c:v>779</c:v>
                </c:pt>
                <c:pt idx="11">
                  <c:v>788</c:v>
                </c:pt>
                <c:pt idx="12">
                  <c:v>796</c:v>
                </c:pt>
                <c:pt idx="13">
                  <c:v>805</c:v>
                </c:pt>
                <c:pt idx="14">
                  <c:v>814</c:v>
                </c:pt>
                <c:pt idx="15">
                  <c:v>824</c:v>
                </c:pt>
                <c:pt idx="16">
                  <c:v>835</c:v>
                </c:pt>
                <c:pt idx="17">
                  <c:v>846</c:v>
                </c:pt>
                <c:pt idx="18">
                  <c:v>859</c:v>
                </c:pt>
                <c:pt idx="19">
                  <c:v>874</c:v>
                </c:pt>
                <c:pt idx="20">
                  <c:v>892</c:v>
                </c:pt>
                <c:pt idx="21">
                  <c:v>915</c:v>
                </c:pt>
                <c:pt idx="22">
                  <c:v>954</c:v>
                </c:pt>
              </c:numCache>
            </c:numRef>
          </c:xVal>
          <c:yVal>
            <c:numRef>
              <c:f>Blue!$J$6:$J$28</c:f>
              <c:numCache>
                <c:formatCode>General</c:formatCode>
                <c:ptCount val="23"/>
                <c:pt idx="0">
                  <c:v>1.0054516371233659</c:v>
                </c:pt>
                <c:pt idx="1">
                  <c:v>2.0663989814905541</c:v>
                </c:pt>
                <c:pt idx="2">
                  <c:v>3.1142885123886068</c:v>
                </c:pt>
                <c:pt idx="3">
                  <c:v>4.2699050044070201</c:v>
                </c:pt>
                <c:pt idx="4">
                  <c:v>5.2165964809192804</c:v>
                </c:pt>
                <c:pt idx="5">
                  <c:v>10.16224333235402</c:v>
                </c:pt>
                <c:pt idx="6">
                  <c:v>15.09156791695233</c:v>
                </c:pt>
                <c:pt idx="7">
                  <c:v>20.200437436751251</c:v>
                </c:pt>
                <c:pt idx="8">
                  <c:v>25.27339796951005</c:v>
                </c:pt>
                <c:pt idx="9">
                  <c:v>30.568341331244149</c:v>
                </c:pt>
                <c:pt idx="10">
                  <c:v>35.167956125746827</c:v>
                </c:pt>
                <c:pt idx="11">
                  <c:v>40.410668233604383</c:v>
                </c:pt>
                <c:pt idx="12">
                  <c:v>45.091894362289139</c:v>
                </c:pt>
                <c:pt idx="13">
                  <c:v>50.380308817288658</c:v>
                </c:pt>
                <c:pt idx="14">
                  <c:v>55.404302549538201</c:v>
                </c:pt>
                <c:pt idx="15">
                  <c:v>60.183462279241461</c:v>
                </c:pt>
                <c:pt idx="16">
                  <c:v>65.308654065876794</c:v>
                </c:pt>
                <c:pt idx="17">
                  <c:v>70.087813795580047</c:v>
                </c:pt>
                <c:pt idx="18">
                  <c:v>75.343583716906721</c:v>
                </c:pt>
                <c:pt idx="19">
                  <c:v>80.194561420690206</c:v>
                </c:pt>
                <c:pt idx="20">
                  <c:v>85.238141873143462</c:v>
                </c:pt>
                <c:pt idx="21">
                  <c:v>90.000979336010303</c:v>
                </c:pt>
                <c:pt idx="22">
                  <c:v>95.011915254790708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545-443E-93F9-99145460D060}"/>
            </c:ext>
          </c:extLst>
        </c:ser>
        <c:ser>
          <c:idx val="3"/>
          <c:order val="3"/>
          <c:tx>
            <c:v>CMAC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Blue!$Y$24:$Y$25</c:f>
              <c:numCache>
                <c:formatCode>0</c:formatCode>
                <c:ptCount val="2"/>
                <c:pt idx="0">
                  <c:v>487.6</c:v>
                </c:pt>
                <c:pt idx="1">
                  <c:v>567.20000000000005</c:v>
                </c:pt>
              </c:numCache>
            </c:numRef>
          </c:xVal>
          <c:yVal>
            <c:numRef>
              <c:f>Blue!$X$24:$X$25</c:f>
              <c:numCache>
                <c:formatCode>0.00</c:formatCode>
                <c:ptCount val="2"/>
                <c:pt idx="0">
                  <c:v>6.5452000000000226</c:v>
                </c:pt>
                <c:pt idx="1">
                  <c:v>82.677500000000009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545-443E-93F9-99145460D060}"/>
            </c:ext>
          </c:extLst>
        </c:ser>
        <c:ser>
          <c:idx val="4"/>
          <c:order val="4"/>
          <c:tx>
            <c:v>LaSRC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4"/>
            <c:spPr>
              <a:solidFill>
                <a:schemeClr val="accent5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Blue!$AB$24:$AB$25</c:f>
              <c:numCache>
                <c:formatCode>0</c:formatCode>
                <c:ptCount val="2"/>
                <c:pt idx="0">
                  <c:v>446.4</c:v>
                </c:pt>
                <c:pt idx="1">
                  <c:v>593.6</c:v>
                </c:pt>
              </c:numCache>
            </c:numRef>
          </c:xVal>
          <c:yVal>
            <c:numRef>
              <c:f>Blue!$X$24:$X$25</c:f>
              <c:numCache>
                <c:formatCode>0.00</c:formatCode>
                <c:ptCount val="2"/>
                <c:pt idx="0">
                  <c:v>6.5452000000000226</c:v>
                </c:pt>
                <c:pt idx="1">
                  <c:v>82.677500000000009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545-443E-93F9-99145460D0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384128"/>
        <c:axId val="565997712"/>
      </c:scatterChart>
      <c:valAx>
        <c:axId val="554384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Reflectance x 10,000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997712"/>
        <c:crosses val="autoZero"/>
        <c:crossBetween val="midCat"/>
      </c:valAx>
      <c:valAx>
        <c:axId val="56599771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Cumulative Percentile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384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5440395531953857"/>
          <c:y val="0.30026465441819772"/>
          <c:w val="0.21143424725186308"/>
          <c:h val="0.39062773403324585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Blue CMAC</a:t>
            </a:r>
          </a:p>
        </c:rich>
      </c:tx>
      <c:layout>
        <c:manualLayout>
          <c:xMode val="edge"/>
          <c:yMode val="edge"/>
          <c:x val="0.31358962993864176"/>
          <c:y val="5.20833333333333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227998818028541"/>
          <c:y val="0.21779513888888893"/>
          <c:w val="0.75668248422589557"/>
          <c:h val="0.5808310094050744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Blue!$F$10:$F$11</c:f>
              <c:numCache>
                <c:formatCode>General</c:formatCode>
                <c:ptCount val="2"/>
                <c:pt idx="0">
                  <c:v>482</c:v>
                </c:pt>
                <c:pt idx="1">
                  <c:v>494</c:v>
                </c:pt>
              </c:numCache>
            </c:numRef>
          </c:xVal>
          <c:yVal>
            <c:numRef>
              <c:f>Blue!$G$10:$G$11</c:f>
              <c:numCache>
                <c:formatCode>General</c:formatCode>
                <c:ptCount val="2"/>
                <c:pt idx="0">
                  <c:v>5.2263898410211302</c:v>
                </c:pt>
                <c:pt idx="1">
                  <c:v>10.296085920412651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9C7-49A6-9C63-55C2D90E93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Blue TOAR</a:t>
            </a:r>
          </a:p>
        </c:rich>
      </c:tx>
      <c:layout>
        <c:manualLayout>
          <c:xMode val="edge"/>
          <c:yMode val="edge"/>
          <c:x val="0.31358962993864176"/>
          <c:y val="5.20833333333333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227998818028541"/>
          <c:y val="0.21779513888888893"/>
          <c:w val="0.75668248422589557"/>
          <c:h val="0.5808310094050744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Blue!$C$10:$C$11</c:f>
              <c:numCache>
                <c:formatCode>General</c:formatCode>
                <c:ptCount val="2"/>
                <c:pt idx="0">
                  <c:v>1410</c:v>
                </c:pt>
                <c:pt idx="1">
                  <c:v>1419</c:v>
                </c:pt>
              </c:numCache>
            </c:numRef>
          </c:xVal>
          <c:yVal>
            <c:numRef>
              <c:f>Blue!$D$10:$D$11</c:f>
              <c:numCache>
                <c:formatCode>General</c:formatCode>
                <c:ptCount val="2"/>
                <c:pt idx="0">
                  <c:v>5.3047367218359316</c:v>
                </c:pt>
                <c:pt idx="1">
                  <c:v>10.70087813795581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B7C-4A67-B5F2-449B022373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Blue LaSRC</a:t>
            </a:r>
          </a:p>
        </c:rich>
      </c:tx>
      <c:layout>
        <c:manualLayout>
          <c:xMode val="edge"/>
          <c:yMode val="edge"/>
          <c:x val="0.31358962993864176"/>
          <c:y val="5.20833333333333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227998818028541"/>
          <c:y val="0.21779513888888893"/>
          <c:w val="0.75668248422589557"/>
          <c:h val="0.5808310094050744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Blue!$I$10:$I$11</c:f>
              <c:numCache>
                <c:formatCode>General</c:formatCode>
                <c:ptCount val="2"/>
                <c:pt idx="0">
                  <c:v>721</c:v>
                </c:pt>
                <c:pt idx="1">
                  <c:v>734</c:v>
                </c:pt>
              </c:numCache>
            </c:numRef>
          </c:xVal>
          <c:yVal>
            <c:numRef>
              <c:f>Blue!$J$10:$J$11</c:f>
              <c:numCache>
                <c:formatCode>General</c:formatCode>
                <c:ptCount val="2"/>
                <c:pt idx="0">
                  <c:v>5.2165964809192804</c:v>
                </c:pt>
                <c:pt idx="1">
                  <c:v>10.16224333235402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CBC-4E5B-9DED-DD5CA12063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Blue TOAR</a:t>
            </a:r>
          </a:p>
        </c:rich>
      </c:tx>
      <c:layout>
        <c:manualLayout>
          <c:xMode val="edge"/>
          <c:yMode val="edge"/>
          <c:x val="0.31358962993864176"/>
          <c:y val="5.20833333333333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227998818028541"/>
          <c:y val="0.21779513888888893"/>
          <c:w val="0.75668248422589557"/>
          <c:h val="0.5808310094050744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Blue!$C$20:$C$21</c:f>
              <c:numCache>
                <c:formatCode>General</c:formatCode>
                <c:ptCount val="2"/>
                <c:pt idx="0">
                  <c:v>1460</c:v>
                </c:pt>
                <c:pt idx="1">
                  <c:v>1472</c:v>
                </c:pt>
              </c:numCache>
            </c:numRef>
          </c:xVal>
          <c:yVal>
            <c:numRef>
              <c:f>Blue!$D$20:$D$21</c:f>
              <c:numCache>
                <c:formatCode>General</c:formatCode>
                <c:ptCount val="2"/>
                <c:pt idx="0">
                  <c:v>70.57421734730525</c:v>
                </c:pt>
                <c:pt idx="1">
                  <c:v>85.424215715078603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4B-40FC-9DD0-34F9C5DB04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7" Type="http://schemas.openxmlformats.org/officeDocument/2006/relationships/chart" Target="../charts/chart18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6" Type="http://schemas.openxmlformats.org/officeDocument/2006/relationships/chart" Target="../charts/chart17.xml"/><Relationship Id="rId5" Type="http://schemas.openxmlformats.org/officeDocument/2006/relationships/chart" Target="../charts/chart16.xml"/><Relationship Id="rId4" Type="http://schemas.openxmlformats.org/officeDocument/2006/relationships/chart" Target="../charts/chart1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7" Type="http://schemas.openxmlformats.org/officeDocument/2006/relationships/chart" Target="../charts/chart25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6" Type="http://schemas.openxmlformats.org/officeDocument/2006/relationships/chart" Target="../charts/chart24.xml"/><Relationship Id="rId5" Type="http://schemas.openxmlformats.org/officeDocument/2006/relationships/chart" Target="../charts/chart23.xml"/><Relationship Id="rId4" Type="http://schemas.openxmlformats.org/officeDocument/2006/relationships/chart" Target="../charts/chart22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3.xml"/><Relationship Id="rId13" Type="http://schemas.openxmlformats.org/officeDocument/2006/relationships/chart" Target="../charts/chart38.xml"/><Relationship Id="rId3" Type="http://schemas.openxmlformats.org/officeDocument/2006/relationships/chart" Target="../charts/chart28.xml"/><Relationship Id="rId7" Type="http://schemas.openxmlformats.org/officeDocument/2006/relationships/chart" Target="../charts/chart32.xml"/><Relationship Id="rId12" Type="http://schemas.openxmlformats.org/officeDocument/2006/relationships/chart" Target="../charts/chart37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6" Type="http://schemas.openxmlformats.org/officeDocument/2006/relationships/chart" Target="../charts/chart31.xml"/><Relationship Id="rId11" Type="http://schemas.openxmlformats.org/officeDocument/2006/relationships/chart" Target="../charts/chart36.xml"/><Relationship Id="rId5" Type="http://schemas.openxmlformats.org/officeDocument/2006/relationships/chart" Target="../charts/chart30.xml"/><Relationship Id="rId10" Type="http://schemas.openxmlformats.org/officeDocument/2006/relationships/chart" Target="../charts/chart35.xml"/><Relationship Id="rId4" Type="http://schemas.openxmlformats.org/officeDocument/2006/relationships/chart" Target="../charts/chart29.xml"/><Relationship Id="rId9" Type="http://schemas.openxmlformats.org/officeDocument/2006/relationships/chart" Target="../charts/chart3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556260</xdr:colOff>
      <xdr:row>4</xdr:row>
      <xdr:rowOff>0</xdr:rowOff>
    </xdr:from>
    <xdr:to>
      <xdr:col>14</xdr:col>
      <xdr:colOff>502920</xdr:colOff>
      <xdr:row>18</xdr:row>
      <xdr:rowOff>160020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2957616-3B9F-440F-8F1A-3F2FDCEBF2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18</xdr:row>
      <xdr:rowOff>160020</xdr:rowOff>
    </xdr:from>
    <xdr:to>
      <xdr:col>8</xdr:col>
      <xdr:colOff>556260</xdr:colOff>
      <xdr:row>33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51ED23B-FAAD-4C08-A345-63946F12B8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556260</xdr:colOff>
      <xdr:row>18</xdr:row>
      <xdr:rowOff>160020</xdr:rowOff>
    </xdr:from>
    <xdr:to>
      <xdr:col>14</xdr:col>
      <xdr:colOff>502920</xdr:colOff>
      <xdr:row>33</xdr:row>
      <xdr:rowOff>144780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D7A5872-6C7C-4AF1-B8EB-F9288A4BE4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4</xdr:row>
      <xdr:rowOff>0</xdr:rowOff>
    </xdr:from>
    <xdr:to>
      <xdr:col>8</xdr:col>
      <xdr:colOff>556260</xdr:colOff>
      <xdr:row>18</xdr:row>
      <xdr:rowOff>160020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B5099D0-6582-49D6-A5FE-B2E9421805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144780</xdr:colOff>
      <xdr:row>3</xdr:row>
      <xdr:rowOff>163830</xdr:rowOff>
    </xdr:from>
    <xdr:to>
      <xdr:col>26</xdr:col>
      <xdr:colOff>91440</xdr:colOff>
      <xdr:row>18</xdr:row>
      <xdr:rowOff>163830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BB3E1E5-DB18-F5A5-CDC7-5A1B4F9DD2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33</xdr:row>
      <xdr:rowOff>0</xdr:rowOff>
    </xdr:from>
    <xdr:to>
      <xdr:col>8</xdr:col>
      <xdr:colOff>472440</xdr:colOff>
      <xdr:row>41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6384F35-C59F-4341-8341-DE1F74C76D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33</xdr:row>
      <xdr:rowOff>0</xdr:rowOff>
    </xdr:from>
    <xdr:to>
      <xdr:col>4</xdr:col>
      <xdr:colOff>358140</xdr:colOff>
      <xdr:row>41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D8DF6D1-616A-4BC2-8268-8B4AD3142C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33</xdr:row>
      <xdr:rowOff>0</xdr:rowOff>
    </xdr:from>
    <xdr:to>
      <xdr:col>12</xdr:col>
      <xdr:colOff>472440</xdr:colOff>
      <xdr:row>41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344EEB8-2F6B-41EE-AFA1-5F1A9606FE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44</xdr:row>
      <xdr:rowOff>0</xdr:rowOff>
    </xdr:from>
    <xdr:to>
      <xdr:col>4</xdr:col>
      <xdr:colOff>358140</xdr:colOff>
      <xdr:row>52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DE4A6E6-A7CE-42AA-9C12-0750AEFD75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0</xdr:colOff>
      <xdr:row>44</xdr:row>
      <xdr:rowOff>0</xdr:rowOff>
    </xdr:from>
    <xdr:to>
      <xdr:col>8</xdr:col>
      <xdr:colOff>472440</xdr:colOff>
      <xdr:row>52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2C4D4A43-B179-4B5F-BCD4-85E078019D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0</xdr:colOff>
      <xdr:row>44</xdr:row>
      <xdr:rowOff>0</xdr:rowOff>
    </xdr:from>
    <xdr:to>
      <xdr:col>12</xdr:col>
      <xdr:colOff>472440</xdr:colOff>
      <xdr:row>52</xdr:row>
      <xdr:rowOff>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DBCEF733-E877-4113-8597-EE3B709F8B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487680</xdr:colOff>
      <xdr:row>32</xdr:row>
      <xdr:rowOff>180975</xdr:rowOff>
    </xdr:from>
    <xdr:to>
      <xdr:col>4</xdr:col>
      <xdr:colOff>335280</xdr:colOff>
      <xdr:row>40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2FEE336-B1A7-4795-BCDF-D032011E0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289560</xdr:colOff>
      <xdr:row>3</xdr:row>
      <xdr:rowOff>38100</xdr:rowOff>
    </xdr:from>
    <xdr:to>
      <xdr:col>26</xdr:col>
      <xdr:colOff>236220</xdr:colOff>
      <xdr:row>18</xdr:row>
      <xdr:rowOff>38100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3BAA7AF-00B7-491C-9E6B-2ACD7C7428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33</xdr:row>
      <xdr:rowOff>0</xdr:rowOff>
    </xdr:from>
    <xdr:to>
      <xdr:col>8</xdr:col>
      <xdr:colOff>457200</xdr:colOff>
      <xdr:row>40</xdr:row>
      <xdr:rowOff>154305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6E15D55-A680-411A-B060-2B340431DA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33</xdr:row>
      <xdr:rowOff>0</xdr:rowOff>
    </xdr:from>
    <xdr:to>
      <xdr:col>12</xdr:col>
      <xdr:colOff>457200</xdr:colOff>
      <xdr:row>40</xdr:row>
      <xdr:rowOff>154305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284ABC7-9AA2-4D90-80AE-4A9123CBE9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44</xdr:row>
      <xdr:rowOff>0</xdr:rowOff>
    </xdr:from>
    <xdr:to>
      <xdr:col>4</xdr:col>
      <xdr:colOff>457200</xdr:colOff>
      <xdr:row>51</xdr:row>
      <xdr:rowOff>154305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D9F5DC9-B12D-4DBC-B911-3C115F8ECD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121920</xdr:colOff>
      <xdr:row>44</xdr:row>
      <xdr:rowOff>1905</xdr:rowOff>
    </xdr:from>
    <xdr:to>
      <xdr:col>8</xdr:col>
      <xdr:colOff>579120</xdr:colOff>
      <xdr:row>51</xdr:row>
      <xdr:rowOff>156210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77D9293-A370-4025-AE08-A8E218F8BD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121920</xdr:colOff>
      <xdr:row>44</xdr:row>
      <xdr:rowOff>1905</xdr:rowOff>
    </xdr:from>
    <xdr:to>
      <xdr:col>12</xdr:col>
      <xdr:colOff>579120</xdr:colOff>
      <xdr:row>51</xdr:row>
      <xdr:rowOff>156210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E5B2E72-4D16-450A-B9DA-130384AFEF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47</xdr:row>
      <xdr:rowOff>15240</xdr:rowOff>
    </xdr:from>
    <xdr:to>
      <xdr:col>4</xdr:col>
      <xdr:colOff>457200</xdr:colOff>
      <xdr:row>54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5E5207B-0A91-443F-A857-23FD5AF735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198120</xdr:colOff>
      <xdr:row>3</xdr:row>
      <xdr:rowOff>30480</xdr:rowOff>
    </xdr:from>
    <xdr:to>
      <xdr:col>28</xdr:col>
      <xdr:colOff>144780</xdr:colOff>
      <xdr:row>17</xdr:row>
      <xdr:rowOff>152400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46E91B8-6D87-4DAB-8055-864AF1ACBD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33</xdr:row>
      <xdr:rowOff>0</xdr:rowOff>
    </xdr:from>
    <xdr:to>
      <xdr:col>8</xdr:col>
      <xdr:colOff>457200</xdr:colOff>
      <xdr:row>40</xdr:row>
      <xdr:rowOff>167640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AF1B8DC-97A1-4D43-AB08-FB81198D57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33</xdr:row>
      <xdr:rowOff>0</xdr:rowOff>
    </xdr:from>
    <xdr:to>
      <xdr:col>12</xdr:col>
      <xdr:colOff>457200</xdr:colOff>
      <xdr:row>40</xdr:row>
      <xdr:rowOff>167640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BB7E84B-7656-44B4-A97B-2CEE1D9919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45720</xdr:colOff>
      <xdr:row>47</xdr:row>
      <xdr:rowOff>0</xdr:rowOff>
    </xdr:from>
    <xdr:to>
      <xdr:col>8</xdr:col>
      <xdr:colOff>502920</xdr:colOff>
      <xdr:row>54</xdr:row>
      <xdr:rowOff>167640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72A2499-8077-4FAF-8BEA-B3ECE87B05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45720</xdr:colOff>
      <xdr:row>47</xdr:row>
      <xdr:rowOff>0</xdr:rowOff>
    </xdr:from>
    <xdr:to>
      <xdr:col>12</xdr:col>
      <xdr:colOff>502920</xdr:colOff>
      <xdr:row>54</xdr:row>
      <xdr:rowOff>167640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B7C30DA7-E672-400D-B602-12F5393CD2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33</xdr:row>
      <xdr:rowOff>0</xdr:rowOff>
    </xdr:from>
    <xdr:to>
      <xdr:col>4</xdr:col>
      <xdr:colOff>457200</xdr:colOff>
      <xdr:row>40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403C979-B430-4912-AAB8-368730CC6F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403860</xdr:colOff>
      <xdr:row>3</xdr:row>
      <xdr:rowOff>160020</xdr:rowOff>
    </xdr:from>
    <xdr:to>
      <xdr:col>26</xdr:col>
      <xdr:colOff>350520</xdr:colOff>
      <xdr:row>18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9809CF4-A1F4-4C8D-BCA5-863F6606CB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33</xdr:row>
      <xdr:rowOff>0</xdr:rowOff>
    </xdr:from>
    <xdr:to>
      <xdr:col>4</xdr:col>
      <xdr:colOff>464820</xdr:colOff>
      <xdr:row>40</xdr:row>
      <xdr:rowOff>167640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9815D42-F6F9-4EA2-B112-9F9E769CA8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33</xdr:row>
      <xdr:rowOff>0</xdr:rowOff>
    </xdr:from>
    <xdr:to>
      <xdr:col>8</xdr:col>
      <xdr:colOff>464820</xdr:colOff>
      <xdr:row>40</xdr:row>
      <xdr:rowOff>167640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21650D0-C8FA-4450-B14B-AD0A0F6F1E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33</xdr:row>
      <xdr:rowOff>0</xdr:rowOff>
    </xdr:from>
    <xdr:to>
      <xdr:col>12</xdr:col>
      <xdr:colOff>464820</xdr:colOff>
      <xdr:row>40</xdr:row>
      <xdr:rowOff>167640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F6F0E95-DE50-41F4-B775-62CF535D23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44</xdr:row>
      <xdr:rowOff>0</xdr:rowOff>
    </xdr:from>
    <xdr:to>
      <xdr:col>4</xdr:col>
      <xdr:colOff>464820</xdr:colOff>
      <xdr:row>51</xdr:row>
      <xdr:rowOff>167640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1E1DD31-D6C2-452E-A1F2-E45BCA21AB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0</xdr:colOff>
      <xdr:row>44</xdr:row>
      <xdr:rowOff>0</xdr:rowOff>
    </xdr:from>
    <xdr:to>
      <xdr:col>8</xdr:col>
      <xdr:colOff>464820</xdr:colOff>
      <xdr:row>51</xdr:row>
      <xdr:rowOff>167640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C0AF244C-1AC2-4DF5-B05C-FB3F51A6C6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0</xdr:colOff>
      <xdr:row>44</xdr:row>
      <xdr:rowOff>0</xdr:rowOff>
    </xdr:from>
    <xdr:to>
      <xdr:col>12</xdr:col>
      <xdr:colOff>464820</xdr:colOff>
      <xdr:row>51</xdr:row>
      <xdr:rowOff>167640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F169F6D0-613E-419F-B4A0-CF95FD7365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55</xdr:row>
      <xdr:rowOff>0</xdr:rowOff>
    </xdr:from>
    <xdr:to>
      <xdr:col>4</xdr:col>
      <xdr:colOff>464820</xdr:colOff>
      <xdr:row>62</xdr:row>
      <xdr:rowOff>167640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AF494D43-DCE7-42F1-8DED-800F3CAB15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0</xdr:colOff>
      <xdr:row>55</xdr:row>
      <xdr:rowOff>0</xdr:rowOff>
    </xdr:from>
    <xdr:to>
      <xdr:col>8</xdr:col>
      <xdr:colOff>464820</xdr:colOff>
      <xdr:row>62</xdr:row>
      <xdr:rowOff>167640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91257B74-0CA8-4EB1-BEA0-0E10B2CC5E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0</xdr:colOff>
      <xdr:row>55</xdr:row>
      <xdr:rowOff>0</xdr:rowOff>
    </xdr:from>
    <xdr:to>
      <xdr:col>12</xdr:col>
      <xdr:colOff>464820</xdr:colOff>
      <xdr:row>62</xdr:row>
      <xdr:rowOff>167640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52B5FF29-3EB1-4E0C-9259-76C05C5200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66</xdr:row>
      <xdr:rowOff>0</xdr:rowOff>
    </xdr:from>
    <xdr:to>
      <xdr:col>4</xdr:col>
      <xdr:colOff>464820</xdr:colOff>
      <xdr:row>73</xdr:row>
      <xdr:rowOff>167640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7DED9C3A-3F0B-45D4-A967-D326920003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</xdr:col>
      <xdr:colOff>0</xdr:colOff>
      <xdr:row>66</xdr:row>
      <xdr:rowOff>0</xdr:rowOff>
    </xdr:from>
    <xdr:to>
      <xdr:col>8</xdr:col>
      <xdr:colOff>464820</xdr:colOff>
      <xdr:row>73</xdr:row>
      <xdr:rowOff>167640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97118A5-8364-483F-9B2A-96594AD600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9</xdr:col>
      <xdr:colOff>60960</xdr:colOff>
      <xdr:row>66</xdr:row>
      <xdr:rowOff>22860</xdr:rowOff>
    </xdr:from>
    <xdr:to>
      <xdr:col>12</xdr:col>
      <xdr:colOff>525780</xdr:colOff>
      <xdr:row>74</xdr:row>
      <xdr:rowOff>7620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598F289F-B383-4703-95C4-ABF25434A4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mdpi.com/2076-3417/13/23/12604/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A9866-D12E-466C-83D7-7A4573C71A1E}">
  <dimension ref="D2:AA42"/>
  <sheetViews>
    <sheetView tabSelected="1" topLeftCell="C1" zoomScaleNormal="100" workbookViewId="0">
      <selection activeCell="X34" sqref="X34"/>
    </sheetView>
  </sheetViews>
  <sheetFormatPr defaultRowHeight="14.4" x14ac:dyDescent="0.3"/>
  <cols>
    <col min="17" max="17" width="8.5546875" customWidth="1"/>
  </cols>
  <sheetData>
    <row r="2" spans="4:26" x14ac:dyDescent="0.3">
      <c r="D2" s="20" t="s">
        <v>60</v>
      </c>
      <c r="R2" s="20" t="s">
        <v>66</v>
      </c>
    </row>
    <row r="4" spans="4:26" x14ac:dyDescent="0.3">
      <c r="R4" t="s">
        <v>61</v>
      </c>
      <c r="V4" s="97" t="s">
        <v>58</v>
      </c>
    </row>
    <row r="5" spans="4:26" x14ac:dyDescent="0.3">
      <c r="R5" t="s">
        <v>62</v>
      </c>
    </row>
    <row r="6" spans="4:26" x14ac:dyDescent="0.3">
      <c r="Q6" s="64"/>
      <c r="R6" t="s">
        <v>69</v>
      </c>
      <c r="S6" s="64"/>
      <c r="T6" s="64"/>
      <c r="U6" s="64"/>
      <c r="V6" s="64"/>
      <c r="W6" s="64"/>
      <c r="X6" s="64"/>
      <c r="Y6" s="64"/>
      <c r="Z6" s="64"/>
    </row>
    <row r="7" spans="4:26" x14ac:dyDescent="0.3">
      <c r="Q7" s="65"/>
      <c r="R7" t="s">
        <v>63</v>
      </c>
      <c r="S7" s="64"/>
      <c r="T7" s="64"/>
      <c r="U7" s="64"/>
      <c r="V7" s="64"/>
      <c r="W7" s="64"/>
      <c r="X7" s="64"/>
      <c r="Y7" s="64"/>
      <c r="Z7" s="64"/>
    </row>
    <row r="8" spans="4:26" x14ac:dyDescent="0.3">
      <c r="Q8" s="65"/>
      <c r="R8" s="64" t="s">
        <v>70</v>
      </c>
      <c r="S8" s="64"/>
      <c r="T8" s="64"/>
      <c r="U8" s="64"/>
      <c r="V8" s="64"/>
      <c r="W8" s="64"/>
      <c r="X8" s="64"/>
      <c r="Y8" s="64"/>
      <c r="Z8" s="64"/>
    </row>
    <row r="9" spans="4:26" x14ac:dyDescent="0.3">
      <c r="Q9" s="65"/>
      <c r="R9" s="65" t="s">
        <v>64</v>
      </c>
      <c r="S9" s="64"/>
      <c r="T9" s="64"/>
      <c r="U9" s="64"/>
      <c r="V9" s="64"/>
      <c r="W9" s="64"/>
      <c r="X9" s="64"/>
      <c r="Y9" s="64"/>
      <c r="Z9" s="64"/>
    </row>
    <row r="10" spans="4:26" x14ac:dyDescent="0.3">
      <c r="Q10" s="65"/>
      <c r="R10" s="65" t="s">
        <v>65</v>
      </c>
      <c r="S10" s="64"/>
      <c r="T10" s="64"/>
      <c r="U10" s="64"/>
      <c r="V10" s="64"/>
      <c r="W10" s="64"/>
      <c r="X10" s="64"/>
      <c r="Y10" s="64"/>
      <c r="Z10" s="64"/>
    </row>
    <row r="11" spans="4:26" x14ac:dyDescent="0.3">
      <c r="Q11" s="65"/>
      <c r="R11" s="65"/>
      <c r="S11" s="64"/>
      <c r="T11" s="64"/>
      <c r="U11" s="64"/>
      <c r="V11" s="64"/>
      <c r="W11" s="64"/>
      <c r="X11" s="64"/>
      <c r="Y11" s="64"/>
      <c r="Z11" s="64"/>
    </row>
    <row r="12" spans="4:26" x14ac:dyDescent="0.3">
      <c r="Q12" s="65"/>
      <c r="R12" s="65"/>
      <c r="S12" s="64"/>
      <c r="T12" s="64"/>
      <c r="U12" s="64"/>
      <c r="V12" s="64"/>
      <c r="W12" s="64"/>
      <c r="X12" s="64"/>
      <c r="Y12" s="64"/>
      <c r="Z12" s="64"/>
    </row>
    <row r="13" spans="4:26" x14ac:dyDescent="0.3">
      <c r="Q13" s="65"/>
      <c r="R13" s="98" t="s">
        <v>59</v>
      </c>
      <c r="S13" s="65"/>
      <c r="T13" s="65"/>
      <c r="U13" s="65"/>
      <c r="V13" s="65"/>
      <c r="W13" s="65"/>
      <c r="X13" s="65"/>
      <c r="Y13" s="65"/>
      <c r="Z13" s="65"/>
    </row>
    <row r="14" spans="4:26" ht="15" thickBot="1" x14ac:dyDescent="0.35">
      <c r="Q14" s="65"/>
      <c r="R14" s="65"/>
      <c r="S14" s="65"/>
      <c r="T14" s="65"/>
      <c r="U14" s="65"/>
      <c r="V14" s="65"/>
      <c r="W14" s="65"/>
      <c r="X14" s="65"/>
      <c r="Y14" s="65"/>
      <c r="Z14" s="65"/>
    </row>
    <row r="15" spans="4:26" x14ac:dyDescent="0.3">
      <c r="Q15" s="100" t="s">
        <v>75</v>
      </c>
      <c r="R15" s="68"/>
      <c r="S15" s="70" t="str">
        <f>Blue!X21</f>
        <v>Lake</v>
      </c>
      <c r="T15" s="68" t="str">
        <f>Blue!Y21</f>
        <v>Fontana</v>
      </c>
      <c r="U15" s="69" t="str">
        <f>Blue!Z21</f>
        <v>Lake</v>
      </c>
      <c r="V15" s="70"/>
      <c r="W15" s="68" t="str">
        <f>Blue!AB21</f>
        <v>Fontana</v>
      </c>
      <c r="X15" s="69" t="str">
        <f>Blue!AC21</f>
        <v>Lake</v>
      </c>
      <c r="Y15" s="70"/>
      <c r="Z15" s="65"/>
    </row>
    <row r="16" spans="4:26" x14ac:dyDescent="0.3">
      <c r="Q16" s="66" t="s">
        <v>9</v>
      </c>
      <c r="R16" s="71" t="str">
        <f>Blue!W22</f>
        <v xml:space="preserve">Common </v>
      </c>
      <c r="S16" s="72" t="str">
        <f>Blue!X22</f>
        <v xml:space="preserve"> Newell-1</v>
      </c>
      <c r="T16" s="71" t="str">
        <f>Blue!Y22</f>
        <v>QIA</v>
      </c>
      <c r="U16" s="67" t="str">
        <f>Blue!Z22</f>
        <v xml:space="preserve"> Newell-1</v>
      </c>
      <c r="V16" s="72" t="str">
        <f>Blue!AA22</f>
        <v xml:space="preserve">CMAC </v>
      </c>
      <c r="W16" s="71" t="str">
        <f>Blue!AB22</f>
        <v>QIA</v>
      </c>
      <c r="X16" s="67" t="str">
        <f>Blue!AC22</f>
        <v xml:space="preserve"> Newell-1</v>
      </c>
      <c r="Y16" s="72" t="str">
        <f>Blue!AD22</f>
        <v>LaSRC</v>
      </c>
      <c r="Z16" s="65"/>
    </row>
    <row r="17" spans="17:26" ht="15" thickBot="1" x14ac:dyDescent="0.35">
      <c r="Q17" s="67"/>
      <c r="R17" s="71" t="str">
        <f>Blue!W23</f>
        <v>TOAR</v>
      </c>
      <c r="S17" s="72" t="str">
        <f>Blue!X23</f>
        <v>Percentile</v>
      </c>
      <c r="T17" s="71" t="str">
        <f>Blue!Y23</f>
        <v>CMAC</v>
      </c>
      <c r="U17" s="67" t="str">
        <f>Blue!Z23</f>
        <v>CMAC</v>
      </c>
      <c r="V17" s="72" t="str">
        <f>Blue!AA23</f>
        <v xml:space="preserve">% Error </v>
      </c>
      <c r="W17" s="71" t="str">
        <f>Blue!AB23</f>
        <v>LaSRC</v>
      </c>
      <c r="X17" s="67" t="str">
        <f>Blue!AC23</f>
        <v>LaSRC</v>
      </c>
      <c r="Y17" s="72" t="str">
        <f>Blue!AD23</f>
        <v>% Error</v>
      </c>
      <c r="Z17" s="65"/>
    </row>
    <row r="18" spans="17:26" x14ac:dyDescent="0.3">
      <c r="Q18" s="66" t="str">
        <f>Blue!V21</f>
        <v>Blue</v>
      </c>
      <c r="R18" s="73">
        <f>Blue!W24</f>
        <v>1411.8</v>
      </c>
      <c r="S18" s="74">
        <f>Blue!X24</f>
        <v>6.5452000000000226</v>
      </c>
      <c r="T18" s="73">
        <f>Blue!Y24</f>
        <v>487.6</v>
      </c>
      <c r="U18" s="75">
        <f>Blue!Z24</f>
        <v>485.10106508875748</v>
      </c>
      <c r="V18" s="76">
        <f>Blue!AA24</f>
        <v>-5.1249690550503341E-3</v>
      </c>
      <c r="W18" s="73">
        <f>Blue!AB24</f>
        <v>446.4</v>
      </c>
      <c r="X18" s="75">
        <f>Blue!AC24</f>
        <v>724.56677181913778</v>
      </c>
      <c r="Y18" s="76">
        <f>Blue!AD24</f>
        <v>0.62313344941563131</v>
      </c>
      <c r="Z18" s="65"/>
    </row>
    <row r="19" spans="17:26" ht="15" thickBot="1" x14ac:dyDescent="0.35">
      <c r="Q19" s="66"/>
      <c r="R19" s="77">
        <f>Blue!W25</f>
        <v>1469.8</v>
      </c>
      <c r="S19" s="78">
        <f>Blue!X25</f>
        <v>82.677500000000009</v>
      </c>
      <c r="T19" s="77">
        <f>Blue!Y25</f>
        <v>567.20000000000005</v>
      </c>
      <c r="U19" s="79">
        <f>Blue!Z25</f>
        <v>563.31961495535722</v>
      </c>
      <c r="V19" s="43">
        <f>Blue!AA25</f>
        <v>-6.8412994440106151E-3</v>
      </c>
      <c r="W19" s="77">
        <f>Blue!AB25</f>
        <v>593.6</v>
      </c>
      <c r="X19" s="79">
        <f>Blue!AC25</f>
        <v>882.86045681655958</v>
      </c>
      <c r="Y19" s="43">
        <f>Blue!AD25</f>
        <v>0.48729861323544399</v>
      </c>
      <c r="Z19" s="65"/>
    </row>
    <row r="20" spans="17:26" x14ac:dyDescent="0.3">
      <c r="Q20" s="66" t="s">
        <v>1</v>
      </c>
      <c r="R20" s="80">
        <f>Green!W24</f>
        <v>1244.8</v>
      </c>
      <c r="S20" s="81">
        <f>Green!X24</f>
        <v>8.7211199999999849</v>
      </c>
      <c r="T20" s="80">
        <f>Green!Y24</f>
        <v>737.6</v>
      </c>
      <c r="U20" s="82">
        <f>Green!Z24</f>
        <v>739.52724066999701</v>
      </c>
      <c r="V20" s="83">
        <f>Green!AA24</f>
        <v>2.6128534029243363E-3</v>
      </c>
      <c r="W20" s="80">
        <f>Green!AB24</f>
        <v>881</v>
      </c>
      <c r="X20" s="82">
        <f>Green!AC24</f>
        <v>991.78574938574934</v>
      </c>
      <c r="Y20" s="83">
        <f>Green!AD24</f>
        <v>0.12574999930278019</v>
      </c>
      <c r="Z20" s="65"/>
    </row>
    <row r="21" spans="17:26" ht="15" thickBot="1" x14ac:dyDescent="0.35">
      <c r="Q21" s="66"/>
      <c r="R21" s="84">
        <f>Green!W25</f>
        <v>1310.2</v>
      </c>
      <c r="S21" s="85">
        <f>Green!X25</f>
        <v>78.09030000000007</v>
      </c>
      <c r="T21" s="84">
        <f>Green!Y25</f>
        <v>827.2</v>
      </c>
      <c r="U21" s="86">
        <f>Green!Z25</f>
        <v>826.33448764363311</v>
      </c>
      <c r="V21" s="87">
        <f>Green!AA25</f>
        <v>-1.0463157112753081E-3</v>
      </c>
      <c r="W21" s="84">
        <f>Green!AB25</f>
        <v>979.8</v>
      </c>
      <c r="X21" s="86">
        <f>Green!AC25</f>
        <v>1096.9114047017681</v>
      </c>
      <c r="Y21" s="87">
        <f>Green!AD25</f>
        <v>0.11952582639494606</v>
      </c>
      <c r="Z21" s="65"/>
    </row>
    <row r="22" spans="17:26" x14ac:dyDescent="0.3">
      <c r="Q22" s="66" t="s">
        <v>2</v>
      </c>
      <c r="R22" s="80">
        <f>Red!W24</f>
        <v>1249.4000000000001</v>
      </c>
      <c r="S22" s="81">
        <f>Red!X24</f>
        <v>1.5357200000000049</v>
      </c>
      <c r="T22" s="80">
        <f>Red!Y24</f>
        <v>943.4</v>
      </c>
      <c r="U22" s="82">
        <f>Red!Z24</f>
        <v>946.27771428571418</v>
      </c>
      <c r="V22" s="83">
        <f>Red!AA24</f>
        <v>3.050364941397292E-3</v>
      </c>
      <c r="W22" s="80">
        <f>Red!AB24</f>
        <v>997.4</v>
      </c>
      <c r="X22" s="82">
        <f>Red!AC24</f>
        <v>1124.0488479262674</v>
      </c>
      <c r="Y22" s="83">
        <f>Red!AD24</f>
        <v>0.1269789933088705</v>
      </c>
      <c r="Z22" s="42"/>
    </row>
    <row r="23" spans="17:26" x14ac:dyDescent="0.3">
      <c r="Q23" s="66"/>
      <c r="R23" s="88">
        <f>Red!W25</f>
        <v>1307.5999999999999</v>
      </c>
      <c r="S23" s="89">
        <f>Red!X25</f>
        <v>10.27</v>
      </c>
      <c r="T23" s="88">
        <f>Red!Y25</f>
        <v>1017.6</v>
      </c>
      <c r="U23" s="90">
        <f>Red!Z25</f>
        <v>1021</v>
      </c>
      <c r="V23" s="91">
        <f>Red!AA25</f>
        <v>3.3411949685534367E-3</v>
      </c>
      <c r="W23" s="88">
        <f>Red!AB25</f>
        <v>1072</v>
      </c>
      <c r="X23" s="90">
        <f>Red!AC25</f>
        <v>1183</v>
      </c>
      <c r="Y23" s="91">
        <f>Red!AD25</f>
        <v>0.10354477611940298</v>
      </c>
      <c r="Z23" s="42"/>
    </row>
    <row r="24" spans="17:26" ht="15" thickBot="1" x14ac:dyDescent="0.35">
      <c r="Q24" s="66"/>
      <c r="R24" s="84">
        <f>Red!W26</f>
        <v>1419.4</v>
      </c>
      <c r="S24" s="78">
        <f>Red!X26</f>
        <v>87.197020000000066</v>
      </c>
      <c r="T24" s="84">
        <f>Red!Y26</f>
        <v>1164</v>
      </c>
      <c r="U24" s="79">
        <f>Red!Z26</f>
        <v>1161.6714330511134</v>
      </c>
      <c r="V24" s="87">
        <f>Red!AA26</f>
        <v>-2.0004870694902456E-3</v>
      </c>
      <c r="W24" s="84">
        <f>Red!AB26</f>
        <v>1216</v>
      </c>
      <c r="X24" s="79">
        <f>Red!AC26</f>
        <v>1323.7397720075999</v>
      </c>
      <c r="Y24" s="87">
        <f>Red!AD26</f>
        <v>8.8601786190460413E-2</v>
      </c>
      <c r="Z24" s="42"/>
    </row>
    <row r="25" spans="17:26" x14ac:dyDescent="0.3">
      <c r="Q25" s="66" t="s">
        <v>26</v>
      </c>
      <c r="R25" s="80">
        <f>NIR!W24</f>
        <v>1939.6</v>
      </c>
      <c r="S25" s="74">
        <f>NIR!X24</f>
        <v>1.0370799999999889</v>
      </c>
      <c r="T25" s="80">
        <f>NIR!Y24</f>
        <v>1823.4</v>
      </c>
      <c r="U25" s="82">
        <f>NIR!Z24</f>
        <v>1826.8627906976742</v>
      </c>
      <c r="V25" s="83">
        <f>NIR!AA24</f>
        <v>1.8990845111736912E-3</v>
      </c>
      <c r="W25" s="80">
        <f>NIR!AB24</f>
        <v>1845.4</v>
      </c>
      <c r="X25" s="82">
        <f>NIR!AC24</f>
        <v>1902.628116710875</v>
      </c>
      <c r="Y25" s="83">
        <f>NIR!AD24</f>
        <v>3.101122613572934E-2</v>
      </c>
      <c r="Z25" s="42"/>
    </row>
    <row r="26" spans="17:26" x14ac:dyDescent="0.3">
      <c r="Q26" s="66"/>
      <c r="R26" s="88">
        <f>NIR!W25</f>
        <v>2056.1999999999998</v>
      </c>
      <c r="S26" s="92">
        <f>NIR!X25</f>
        <v>15.933559999999943</v>
      </c>
      <c r="T26" s="88">
        <f>NIR!Y25</f>
        <v>1958.6</v>
      </c>
      <c r="U26" s="90">
        <f>NIR!Z25</f>
        <v>1958.4229832572298</v>
      </c>
      <c r="V26" s="91">
        <f>NIR!AA25</f>
        <v>-9.0379221265236707E-5</v>
      </c>
      <c r="W26" s="88">
        <f>NIR!AB25</f>
        <v>1971</v>
      </c>
      <c r="X26" s="90">
        <f>NIR!AC25</f>
        <v>2021.9182500816189</v>
      </c>
      <c r="Y26" s="91">
        <f>NIR!AD25</f>
        <v>2.5833713892247034E-2</v>
      </c>
      <c r="Z26" s="42"/>
    </row>
    <row r="27" spans="17:26" x14ac:dyDescent="0.3">
      <c r="Q27" s="66"/>
      <c r="R27" s="88">
        <f>NIR!W26</f>
        <v>2149.8000000000002</v>
      </c>
      <c r="S27" s="92">
        <f>NIR!X26</f>
        <v>50.820120000000088</v>
      </c>
      <c r="T27" s="88">
        <f>NIR!Y26</f>
        <v>2066.8000000000002</v>
      </c>
      <c r="U27" s="90">
        <f>NIR!Z26</f>
        <v>2066.8401731601734</v>
      </c>
      <c r="V27" s="91">
        <f>NIR!AA26</f>
        <v>1.9437371866292608E-5</v>
      </c>
      <c r="W27" s="88">
        <f>NIR!AB26</f>
        <v>2069</v>
      </c>
      <c r="X27" s="90">
        <f>NIR!AC26</f>
        <v>2116.7647121535183</v>
      </c>
      <c r="Y27" s="91">
        <f>NIR!AD26</f>
        <v>2.308589277598758E-2</v>
      </c>
      <c r="Z27" s="42"/>
    </row>
    <row r="28" spans="17:26" ht="15" thickBot="1" x14ac:dyDescent="0.35">
      <c r="Q28" s="65"/>
      <c r="R28" s="93">
        <f>NIR!W27</f>
        <v>2229.8000000000002</v>
      </c>
      <c r="S28" s="94">
        <f>NIR!X27</f>
        <v>80.049600000000055</v>
      </c>
      <c r="T28" s="93">
        <f>NIR!Y27</f>
        <v>2159.1999999999998</v>
      </c>
      <c r="U28" s="95">
        <f>NIR!Z27</f>
        <v>2158.2218045112786</v>
      </c>
      <c r="V28" s="96">
        <f>NIR!AA27</f>
        <v>-4.5303607295350704E-4</v>
      </c>
      <c r="W28" s="93">
        <f>NIR!AB27</f>
        <v>2156.1999999999998</v>
      </c>
      <c r="X28" s="95">
        <f>NIR!AC27</f>
        <v>2201.3831305077633</v>
      </c>
      <c r="Y28" s="96">
        <f>NIR!AD27</f>
        <v>2.0954981220556307E-2</v>
      </c>
      <c r="Z28" s="42"/>
    </row>
    <row r="29" spans="17:26" x14ac:dyDescent="0.3">
      <c r="Q29" s="65"/>
      <c r="R29" s="65"/>
      <c r="S29" s="65"/>
      <c r="T29" s="65"/>
      <c r="U29" s="65"/>
      <c r="V29" s="65"/>
      <c r="W29" s="65"/>
      <c r="X29" s="65"/>
      <c r="Y29" s="65"/>
      <c r="Z29" s="42"/>
    </row>
    <row r="30" spans="17:26" x14ac:dyDescent="0.3">
      <c r="Q30" s="65"/>
      <c r="R30" s="65"/>
      <c r="S30" s="65"/>
      <c r="T30" s="65"/>
      <c r="U30" s="65"/>
      <c r="V30" s="65"/>
      <c r="W30" s="65"/>
      <c r="X30" s="65"/>
      <c r="Y30" s="65"/>
      <c r="Z30" s="65"/>
    </row>
    <row r="31" spans="17:26" x14ac:dyDescent="0.3">
      <c r="Q31" s="64"/>
      <c r="R31" s="64"/>
      <c r="S31" s="64"/>
      <c r="T31" s="64"/>
      <c r="U31" s="64"/>
      <c r="V31" s="64"/>
      <c r="W31" s="64"/>
      <c r="X31" s="64"/>
      <c r="Y31" s="64"/>
      <c r="Z31" s="64"/>
    </row>
    <row r="32" spans="17:26" x14ac:dyDescent="0.3">
      <c r="Q32" s="64"/>
      <c r="R32" s="64"/>
      <c r="S32" s="64"/>
      <c r="T32" s="64"/>
      <c r="U32" s="64"/>
      <c r="V32" s="64"/>
      <c r="W32" s="64"/>
      <c r="X32" s="64"/>
      <c r="Y32" s="64"/>
      <c r="Z32" s="64"/>
    </row>
    <row r="33" spans="4:27" x14ac:dyDescent="0.3">
      <c r="Q33" s="64"/>
      <c r="R33" s="64"/>
      <c r="S33" s="64"/>
      <c r="T33" s="64"/>
      <c r="U33" s="64"/>
      <c r="V33" s="64"/>
      <c r="W33" s="64"/>
      <c r="X33" s="64"/>
      <c r="Y33" s="64"/>
      <c r="Z33" s="64"/>
    </row>
    <row r="34" spans="4:27" x14ac:dyDescent="0.3">
      <c r="Q34" s="64"/>
      <c r="R34" s="64"/>
      <c r="S34" s="64"/>
      <c r="T34" s="64"/>
      <c r="U34" s="64"/>
      <c r="V34" s="64"/>
      <c r="W34" s="64"/>
      <c r="X34" s="64"/>
      <c r="Y34" s="64"/>
      <c r="Z34" s="64"/>
    </row>
    <row r="35" spans="4:27" x14ac:dyDescent="0.3">
      <c r="Q35" s="64"/>
      <c r="R35" s="64"/>
      <c r="S35" s="64"/>
      <c r="T35" s="64"/>
      <c r="U35" s="64"/>
      <c r="V35" s="64"/>
      <c r="W35" s="64"/>
      <c r="X35" s="64"/>
      <c r="Y35" s="64"/>
      <c r="Z35" s="64"/>
    </row>
    <row r="37" spans="4:27" s="32" customFormat="1" ht="18" x14ac:dyDescent="0.35">
      <c r="D37" s="32" t="s">
        <v>36</v>
      </c>
      <c r="Q37"/>
      <c r="R37"/>
      <c r="S37"/>
      <c r="T37"/>
      <c r="U37"/>
      <c r="V37"/>
      <c r="W37"/>
      <c r="X37"/>
      <c r="Y37"/>
      <c r="Z37"/>
      <c r="AA37"/>
    </row>
    <row r="38" spans="4:27" ht="18" x14ac:dyDescent="0.35">
      <c r="E38" s="32" t="s">
        <v>34</v>
      </c>
    </row>
    <row r="39" spans="4:27" ht="18" x14ac:dyDescent="0.35">
      <c r="D39" s="37" t="s">
        <v>33</v>
      </c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</row>
    <row r="40" spans="4:27" ht="18" x14ac:dyDescent="0.35">
      <c r="D40" s="20"/>
      <c r="E40" s="37" t="s">
        <v>67</v>
      </c>
      <c r="F40" s="20"/>
      <c r="G40" s="20"/>
      <c r="H40" s="20"/>
      <c r="I40" s="20"/>
      <c r="J40" s="20"/>
      <c r="K40" s="20"/>
      <c r="L40" s="20"/>
      <c r="M40" s="20"/>
      <c r="N40" s="20"/>
      <c r="O40" s="20"/>
      <c r="AA40" s="32"/>
    </row>
    <row r="41" spans="4:27" ht="18" x14ac:dyDescent="0.35">
      <c r="D41" s="37" t="s">
        <v>35</v>
      </c>
      <c r="E41" s="20"/>
      <c r="F41" s="20"/>
      <c r="G41" s="20"/>
      <c r="H41" s="20"/>
      <c r="I41" s="99" t="s">
        <v>68</v>
      </c>
    </row>
    <row r="42" spans="4:27" ht="18" x14ac:dyDescent="0.35">
      <c r="D42" s="32"/>
      <c r="Q42" s="32"/>
      <c r="R42" s="32"/>
      <c r="S42" s="32"/>
      <c r="T42" s="32"/>
      <c r="U42" s="32"/>
      <c r="V42" s="32"/>
      <c r="W42" s="32"/>
      <c r="X42" s="32"/>
      <c r="Y42" s="32"/>
      <c r="Z42" s="32"/>
    </row>
  </sheetData>
  <hyperlinks>
    <hyperlink ref="V4" r:id="rId1" xr:uid="{7988D46E-6BAC-4B3A-B09B-A46377BF3643}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25DEB-B6CE-4D09-AE27-BF959DE28173}">
  <dimension ref="A1:AD76"/>
  <sheetViews>
    <sheetView topLeftCell="E1" workbookViewId="0">
      <selection activeCell="AC45" sqref="AC45"/>
    </sheetView>
  </sheetViews>
  <sheetFormatPr defaultRowHeight="14.4" x14ac:dyDescent="0.3"/>
  <cols>
    <col min="3" max="3" width="10.5546875" bestFit="1" customWidth="1"/>
    <col min="15" max="19" width="7.88671875" style="6" customWidth="1"/>
  </cols>
  <sheetData>
    <row r="1" spans="1:20" ht="19.8" x14ac:dyDescent="0.4">
      <c r="A1" s="55" t="s">
        <v>0</v>
      </c>
      <c r="B1" t="s">
        <v>38</v>
      </c>
      <c r="F1" s="20" t="s">
        <v>74</v>
      </c>
    </row>
    <row r="2" spans="1:20" x14ac:dyDescent="0.3">
      <c r="A2" t="s">
        <v>37</v>
      </c>
      <c r="N2" s="12" t="s">
        <v>46</v>
      </c>
      <c r="Q2" s="12" t="s">
        <v>71</v>
      </c>
    </row>
    <row r="3" spans="1:20" x14ac:dyDescent="0.3">
      <c r="A3" t="s">
        <v>39</v>
      </c>
    </row>
    <row r="4" spans="1:20" x14ac:dyDescent="0.3">
      <c r="B4" s="20" t="s">
        <v>53</v>
      </c>
      <c r="O4" s="25">
        <f>AVERAGE(O6:S6)</f>
        <v>1044.2</v>
      </c>
      <c r="P4" s="26" t="s">
        <v>21</v>
      </c>
      <c r="Q4" s="27"/>
      <c r="R4" s="27"/>
      <c r="S4" s="27"/>
    </row>
    <row r="5" spans="1:20" x14ac:dyDescent="0.3">
      <c r="C5" s="2" t="s">
        <v>4</v>
      </c>
      <c r="D5" s="2"/>
      <c r="E5" s="2"/>
      <c r="F5" s="2" t="s">
        <v>3</v>
      </c>
      <c r="G5" s="2"/>
      <c r="H5" s="2"/>
      <c r="I5" s="2" t="s">
        <v>5</v>
      </c>
      <c r="K5" s="2"/>
      <c r="L5" s="2"/>
      <c r="N5" s="13" t="s">
        <v>6</v>
      </c>
      <c r="O5" s="5">
        <v>23.33</v>
      </c>
      <c r="P5" s="5">
        <v>22.27</v>
      </c>
      <c r="Q5" s="5">
        <v>25.39</v>
      </c>
      <c r="R5" s="5">
        <v>21.76</v>
      </c>
      <c r="S5" s="5">
        <v>22.09</v>
      </c>
    </row>
    <row r="6" spans="1:20" x14ac:dyDescent="0.3">
      <c r="C6">
        <v>1388</v>
      </c>
      <c r="D6">
        <v>1.0283028106943499</v>
      </c>
      <c r="F6">
        <v>449</v>
      </c>
      <c r="G6">
        <v>1.0054516371233659</v>
      </c>
      <c r="I6">
        <v>697</v>
      </c>
      <c r="J6">
        <v>1.0054516371233659</v>
      </c>
      <c r="N6" s="13" t="s">
        <v>7</v>
      </c>
      <c r="O6" s="6">
        <v>1019</v>
      </c>
      <c r="P6" s="6">
        <v>1033</v>
      </c>
      <c r="Q6" s="6">
        <v>1044</v>
      </c>
      <c r="R6" s="6">
        <v>1048</v>
      </c>
      <c r="S6" s="6">
        <v>1077</v>
      </c>
      <c r="T6" s="29">
        <f>AVERAGE(O6:S6)</f>
        <v>1044.2</v>
      </c>
    </row>
    <row r="7" spans="1:20" x14ac:dyDescent="0.3">
      <c r="C7">
        <v>1398</v>
      </c>
      <c r="D7">
        <v>2.0304899944504311</v>
      </c>
      <c r="F7">
        <v>464</v>
      </c>
      <c r="G7">
        <v>2.0957790617961058</v>
      </c>
      <c r="I7">
        <v>708</v>
      </c>
      <c r="J7">
        <v>2.0663989814905541</v>
      </c>
      <c r="N7" s="13" t="s">
        <v>8</v>
      </c>
      <c r="O7" s="15" t="s">
        <v>9</v>
      </c>
      <c r="P7" s="15" t="s">
        <v>9</v>
      </c>
      <c r="Q7" s="15" t="s">
        <v>40</v>
      </c>
      <c r="R7" s="15" t="s">
        <v>9</v>
      </c>
      <c r="S7" s="15" t="s">
        <v>9</v>
      </c>
      <c r="T7" s="45" t="s">
        <v>22</v>
      </c>
    </row>
    <row r="8" spans="1:20" x14ac:dyDescent="0.3">
      <c r="C8">
        <v>1403</v>
      </c>
      <c r="D8">
        <v>3.0196193647373768</v>
      </c>
      <c r="F8">
        <v>472</v>
      </c>
      <c r="G8">
        <v>3.0849084320830542</v>
      </c>
      <c r="I8">
        <v>713</v>
      </c>
      <c r="J8">
        <v>3.1142885123886068</v>
      </c>
      <c r="N8" s="14" t="s">
        <v>10</v>
      </c>
      <c r="O8" s="14" t="s">
        <v>41</v>
      </c>
      <c r="P8" s="14" t="s">
        <v>42</v>
      </c>
      <c r="Q8" s="14" t="s">
        <v>43</v>
      </c>
      <c r="R8" s="14" t="s">
        <v>44</v>
      </c>
      <c r="S8" s="14" t="s">
        <v>45</v>
      </c>
    </row>
    <row r="9" spans="1:20" x14ac:dyDescent="0.3">
      <c r="C9">
        <v>1407</v>
      </c>
      <c r="D9">
        <v>4.1752358567557897</v>
      </c>
      <c r="F9">
        <v>478</v>
      </c>
      <c r="G9">
        <v>4.1556491365520918</v>
      </c>
      <c r="H9" s="29"/>
      <c r="I9">
        <v>718</v>
      </c>
      <c r="J9">
        <v>4.2699050044070201</v>
      </c>
      <c r="K9" s="29"/>
      <c r="L9" s="29"/>
      <c r="N9" s="48">
        <v>1</v>
      </c>
      <c r="O9" s="49">
        <v>1379</v>
      </c>
      <c r="P9" s="49">
        <v>1401</v>
      </c>
      <c r="Q9" s="49">
        <v>1397</v>
      </c>
      <c r="R9" s="49">
        <v>1422</v>
      </c>
      <c r="S9" s="49">
        <v>1460</v>
      </c>
      <c r="T9" s="52">
        <f t="shared" ref="T9:T29" si="0">AVERAGE(O9:S9)</f>
        <v>1411.8</v>
      </c>
    </row>
    <row r="10" spans="1:20" x14ac:dyDescent="0.3">
      <c r="B10" s="20">
        <v>1412</v>
      </c>
      <c r="C10" s="41">
        <v>1410</v>
      </c>
      <c r="D10" s="21">
        <v>5.3047367218359316</v>
      </c>
      <c r="E10" s="21"/>
      <c r="F10" s="21">
        <v>482</v>
      </c>
      <c r="G10" s="21">
        <v>5.2263898410211302</v>
      </c>
      <c r="H10" s="21"/>
      <c r="I10" s="21">
        <v>721</v>
      </c>
      <c r="J10" s="50">
        <v>5.2165964809192804</v>
      </c>
      <c r="N10" s="48">
        <v>3</v>
      </c>
      <c r="O10" s="49">
        <v>1430</v>
      </c>
      <c r="P10" s="49">
        <v>1461</v>
      </c>
      <c r="Q10" s="49">
        <v>1463</v>
      </c>
      <c r="R10" s="49">
        <v>1469</v>
      </c>
      <c r="S10" s="49">
        <v>1526</v>
      </c>
      <c r="T10" s="52">
        <f t="shared" si="0"/>
        <v>1469.8</v>
      </c>
    </row>
    <row r="11" spans="1:20" x14ac:dyDescent="0.3">
      <c r="C11" s="10">
        <v>1419</v>
      </c>
      <c r="D11" s="11">
        <v>10.70087813795581</v>
      </c>
      <c r="E11" s="11"/>
      <c r="F11" s="11">
        <v>494</v>
      </c>
      <c r="G11" s="11">
        <v>10.296085920412651</v>
      </c>
      <c r="H11" s="11"/>
      <c r="I11" s="11">
        <v>734</v>
      </c>
      <c r="J11" s="51">
        <v>10.16224333235402</v>
      </c>
      <c r="N11">
        <v>5</v>
      </c>
      <c r="O11">
        <v>1466</v>
      </c>
      <c r="P11">
        <v>1493</v>
      </c>
      <c r="Q11">
        <v>1500</v>
      </c>
      <c r="R11">
        <v>1509</v>
      </c>
      <c r="S11">
        <v>1560</v>
      </c>
      <c r="T11" s="29">
        <f t="shared" si="0"/>
        <v>1505.6</v>
      </c>
    </row>
    <row r="12" spans="1:20" x14ac:dyDescent="0.3">
      <c r="C12">
        <v>1424</v>
      </c>
      <c r="D12">
        <v>15.09156791695232</v>
      </c>
      <c r="F12">
        <v>501</v>
      </c>
      <c r="G12">
        <v>15.02954330297394</v>
      </c>
      <c r="I12">
        <v>744</v>
      </c>
      <c r="J12">
        <v>15.09156791695233</v>
      </c>
      <c r="N12">
        <v>10</v>
      </c>
      <c r="O12">
        <v>1524</v>
      </c>
      <c r="P12">
        <v>1562</v>
      </c>
      <c r="Q12">
        <v>1566</v>
      </c>
      <c r="R12">
        <v>1582</v>
      </c>
      <c r="S12">
        <v>1621</v>
      </c>
      <c r="T12" s="29">
        <f t="shared" si="0"/>
        <v>1571</v>
      </c>
    </row>
    <row r="13" spans="1:20" x14ac:dyDescent="0.3">
      <c r="C13">
        <v>1429</v>
      </c>
      <c r="D13">
        <v>20.566056213886998</v>
      </c>
      <c r="F13">
        <v>507</v>
      </c>
      <c r="G13">
        <v>20.014363594816089</v>
      </c>
      <c r="I13">
        <v>753</v>
      </c>
      <c r="J13">
        <v>20.200437436751251</v>
      </c>
      <c r="N13">
        <v>15</v>
      </c>
      <c r="O13">
        <v>1581</v>
      </c>
      <c r="P13">
        <v>1616</v>
      </c>
      <c r="Q13">
        <v>1624</v>
      </c>
      <c r="R13">
        <v>1636</v>
      </c>
      <c r="S13">
        <v>1677</v>
      </c>
      <c r="T13" s="29">
        <f t="shared" si="0"/>
        <v>1626.8</v>
      </c>
    </row>
    <row r="14" spans="1:20" x14ac:dyDescent="0.3">
      <c r="C14">
        <v>1433</v>
      </c>
      <c r="D14">
        <v>25.78265269480627</v>
      </c>
      <c r="F14">
        <v>512</v>
      </c>
      <c r="G14">
        <v>25.018770606861931</v>
      </c>
      <c r="I14">
        <v>762</v>
      </c>
      <c r="J14">
        <v>25.27339796951005</v>
      </c>
      <c r="N14">
        <v>20</v>
      </c>
      <c r="O14">
        <v>1645</v>
      </c>
      <c r="P14">
        <v>1677</v>
      </c>
      <c r="Q14">
        <v>1680</v>
      </c>
      <c r="R14">
        <v>1692</v>
      </c>
      <c r="S14">
        <v>1733</v>
      </c>
      <c r="T14" s="29">
        <f t="shared" si="0"/>
        <v>1685.4</v>
      </c>
    </row>
    <row r="15" spans="1:20" x14ac:dyDescent="0.3">
      <c r="C15">
        <v>1436</v>
      </c>
      <c r="D15">
        <v>30.157020206966369</v>
      </c>
      <c r="F15">
        <v>517</v>
      </c>
      <c r="G15">
        <v>30.535696797571308</v>
      </c>
      <c r="I15">
        <v>771</v>
      </c>
      <c r="J15">
        <v>30.568341331244149</v>
      </c>
      <c r="N15">
        <v>25</v>
      </c>
      <c r="O15">
        <v>1709</v>
      </c>
      <c r="P15">
        <v>1739</v>
      </c>
      <c r="Q15">
        <v>1738</v>
      </c>
      <c r="R15">
        <v>1763</v>
      </c>
      <c r="S15">
        <v>1789</v>
      </c>
      <c r="T15" s="29">
        <f t="shared" si="0"/>
        <v>1747.6</v>
      </c>
    </row>
    <row r="16" spans="1:20" x14ac:dyDescent="0.3">
      <c r="C16">
        <v>1439</v>
      </c>
      <c r="D16">
        <v>35.102667058401103</v>
      </c>
      <c r="F16">
        <v>521</v>
      </c>
      <c r="G16">
        <v>35.229980739725207</v>
      </c>
      <c r="I16">
        <v>779</v>
      </c>
      <c r="J16">
        <v>35.167956125746827</v>
      </c>
      <c r="N16">
        <v>30</v>
      </c>
      <c r="O16">
        <v>1767</v>
      </c>
      <c r="P16">
        <v>1800</v>
      </c>
      <c r="Q16">
        <v>1794</v>
      </c>
      <c r="R16">
        <v>1828</v>
      </c>
      <c r="S16">
        <v>1854</v>
      </c>
      <c r="T16" s="29">
        <f t="shared" si="0"/>
        <v>1808.6</v>
      </c>
    </row>
    <row r="17" spans="2:30" x14ac:dyDescent="0.3">
      <c r="C17">
        <v>1442</v>
      </c>
      <c r="D17">
        <v>40.39761042013518</v>
      </c>
      <c r="F17">
        <v>525</v>
      </c>
      <c r="G17">
        <v>40.387817060033377</v>
      </c>
      <c r="I17">
        <v>788</v>
      </c>
      <c r="J17">
        <v>40.410668233604383</v>
      </c>
      <c r="N17">
        <v>35</v>
      </c>
      <c r="O17">
        <v>1841</v>
      </c>
      <c r="P17">
        <v>1870</v>
      </c>
      <c r="Q17">
        <v>1859</v>
      </c>
      <c r="R17">
        <v>1896</v>
      </c>
      <c r="S17">
        <v>1923</v>
      </c>
      <c r="T17" s="29">
        <f t="shared" si="0"/>
        <v>1877.8</v>
      </c>
    </row>
    <row r="18" spans="2:30" x14ac:dyDescent="0.3">
      <c r="C18">
        <v>1445</v>
      </c>
      <c r="D18">
        <v>45.620735807789018</v>
      </c>
      <c r="F18">
        <v>529</v>
      </c>
      <c r="G18">
        <v>45.630529167890927</v>
      </c>
      <c r="I18">
        <v>796</v>
      </c>
      <c r="J18">
        <v>45.091894362289139</v>
      </c>
      <c r="N18">
        <v>40</v>
      </c>
      <c r="O18">
        <v>1924</v>
      </c>
      <c r="P18">
        <v>1951</v>
      </c>
      <c r="Q18">
        <v>1933</v>
      </c>
      <c r="R18">
        <v>1961</v>
      </c>
      <c r="S18">
        <v>2003</v>
      </c>
      <c r="T18" s="29">
        <f t="shared" si="0"/>
        <v>1954.4</v>
      </c>
    </row>
    <row r="19" spans="2:30" x14ac:dyDescent="0.3">
      <c r="C19">
        <v>1448</v>
      </c>
      <c r="D19">
        <v>50.752456501158917</v>
      </c>
      <c r="F19">
        <v>533</v>
      </c>
      <c r="G19">
        <v>50.821010021871928</v>
      </c>
      <c r="I19">
        <v>805</v>
      </c>
      <c r="J19">
        <v>50.380308817288658</v>
      </c>
      <c r="N19">
        <v>45</v>
      </c>
      <c r="O19">
        <v>1996</v>
      </c>
      <c r="P19">
        <v>2026</v>
      </c>
      <c r="Q19">
        <v>2005</v>
      </c>
      <c r="R19">
        <v>2035</v>
      </c>
      <c r="S19">
        <v>2081</v>
      </c>
      <c r="T19" s="29">
        <f t="shared" si="0"/>
        <v>2028.6</v>
      </c>
    </row>
    <row r="20" spans="2:30" x14ac:dyDescent="0.3">
      <c r="B20" s="20">
        <v>1470</v>
      </c>
      <c r="C20" s="41">
        <v>1460</v>
      </c>
      <c r="D20" s="50">
        <v>70.57421734730525</v>
      </c>
      <c r="F20">
        <v>537</v>
      </c>
      <c r="G20">
        <v>55.79603695361223</v>
      </c>
      <c r="I20">
        <v>814</v>
      </c>
      <c r="J20">
        <v>55.404302549538201</v>
      </c>
      <c r="N20">
        <v>50</v>
      </c>
      <c r="O20">
        <v>2071</v>
      </c>
      <c r="P20">
        <v>2110</v>
      </c>
      <c r="Q20">
        <v>2073</v>
      </c>
      <c r="R20">
        <v>2117</v>
      </c>
      <c r="S20">
        <v>2156</v>
      </c>
      <c r="T20" s="29">
        <f t="shared" si="0"/>
        <v>2105.4</v>
      </c>
    </row>
    <row r="21" spans="2:30" x14ac:dyDescent="0.3">
      <c r="C21" s="10">
        <v>1472</v>
      </c>
      <c r="D21" s="51">
        <v>85.424215715078603</v>
      </c>
      <c r="F21">
        <v>541</v>
      </c>
      <c r="G21">
        <v>60.839617406065493</v>
      </c>
      <c r="I21">
        <v>824</v>
      </c>
      <c r="J21">
        <v>60.183462279241461</v>
      </c>
      <c r="N21">
        <v>55</v>
      </c>
      <c r="O21">
        <v>2145</v>
      </c>
      <c r="P21">
        <v>2189</v>
      </c>
      <c r="Q21">
        <v>2149</v>
      </c>
      <c r="R21">
        <v>2198</v>
      </c>
      <c r="S21">
        <v>2230</v>
      </c>
      <c r="T21" s="29">
        <f t="shared" si="0"/>
        <v>2182.1999999999998</v>
      </c>
      <c r="V21" s="6" t="s">
        <v>0</v>
      </c>
      <c r="W21" s="6"/>
      <c r="X21" s="6" t="s">
        <v>54</v>
      </c>
      <c r="Y21" s="6" t="s">
        <v>56</v>
      </c>
      <c r="Z21" s="6" t="s">
        <v>54</v>
      </c>
      <c r="AA21" s="6"/>
      <c r="AB21" s="6" t="s">
        <v>56</v>
      </c>
      <c r="AC21" s="6" t="s">
        <v>54</v>
      </c>
      <c r="AD21" s="6"/>
    </row>
    <row r="22" spans="2:30" x14ac:dyDescent="0.3">
      <c r="C22">
        <v>1478</v>
      </c>
      <c r="D22">
        <v>90.474325074266417</v>
      </c>
      <c r="F22">
        <v>545</v>
      </c>
      <c r="G22">
        <v>65.321711879345941</v>
      </c>
      <c r="I22">
        <v>835</v>
      </c>
      <c r="J22">
        <v>65.308654065876794</v>
      </c>
      <c r="N22">
        <v>60</v>
      </c>
      <c r="O22">
        <v>2222</v>
      </c>
      <c r="P22">
        <v>2260</v>
      </c>
      <c r="Q22">
        <v>2221</v>
      </c>
      <c r="R22">
        <v>2265</v>
      </c>
      <c r="S22">
        <v>2304</v>
      </c>
      <c r="T22" s="29">
        <f t="shared" si="0"/>
        <v>2254.4</v>
      </c>
      <c r="W22" s="6" t="s">
        <v>27</v>
      </c>
      <c r="X22" s="6" t="s">
        <v>55</v>
      </c>
      <c r="Y22" s="6" t="s">
        <v>57</v>
      </c>
      <c r="Z22" s="6" t="s">
        <v>55</v>
      </c>
      <c r="AA22" s="6" t="s">
        <v>29</v>
      </c>
      <c r="AB22" s="6" t="s">
        <v>57</v>
      </c>
      <c r="AC22" s="6" t="s">
        <v>55</v>
      </c>
      <c r="AD22" s="6" t="s">
        <v>5</v>
      </c>
    </row>
    <row r="23" spans="2:30" x14ac:dyDescent="0.3">
      <c r="C23">
        <v>1487</v>
      </c>
      <c r="D23">
        <v>95.002121894688827</v>
      </c>
      <c r="F23">
        <v>550</v>
      </c>
      <c r="G23">
        <v>70.737440015669534</v>
      </c>
      <c r="I23">
        <v>846</v>
      </c>
      <c r="J23">
        <v>70.087813795580047</v>
      </c>
      <c r="N23">
        <v>65</v>
      </c>
      <c r="O23">
        <v>2279</v>
      </c>
      <c r="P23">
        <v>2334</v>
      </c>
      <c r="Q23">
        <v>2294</v>
      </c>
      <c r="R23">
        <v>2333</v>
      </c>
      <c r="S23">
        <v>2375</v>
      </c>
      <c r="T23" s="29">
        <f t="shared" si="0"/>
        <v>2323</v>
      </c>
      <c r="V23" s="6"/>
      <c r="W23" s="6" t="s">
        <v>4</v>
      </c>
      <c r="X23" s="6" t="s">
        <v>28</v>
      </c>
      <c r="Y23" s="6" t="s">
        <v>3</v>
      </c>
      <c r="Z23" s="6" t="s">
        <v>3</v>
      </c>
      <c r="AA23" s="6" t="s">
        <v>30</v>
      </c>
      <c r="AB23" s="6" t="s">
        <v>5</v>
      </c>
      <c r="AC23" s="6" t="s">
        <v>5</v>
      </c>
      <c r="AD23" s="6" t="s">
        <v>31</v>
      </c>
    </row>
    <row r="24" spans="2:30" x14ac:dyDescent="0.3">
      <c r="D24" s="1"/>
      <c r="F24">
        <v>555</v>
      </c>
      <c r="G24">
        <v>75.781020468122776</v>
      </c>
      <c r="I24">
        <v>859</v>
      </c>
      <c r="J24">
        <v>75.343583716906721</v>
      </c>
      <c r="N24">
        <v>70</v>
      </c>
      <c r="O24">
        <v>2335</v>
      </c>
      <c r="P24">
        <v>2392</v>
      </c>
      <c r="Q24">
        <v>2357</v>
      </c>
      <c r="R24">
        <v>2405</v>
      </c>
      <c r="S24">
        <v>2425</v>
      </c>
      <c r="T24" s="29">
        <f t="shared" si="0"/>
        <v>2382.8000000000002</v>
      </c>
      <c r="V24" s="2"/>
      <c r="W24" s="29">
        <f>T9</f>
        <v>1411.8</v>
      </c>
      <c r="X24" s="1">
        <f>B32</f>
        <v>6.5452000000000226</v>
      </c>
      <c r="Y24" s="29">
        <f>T31</f>
        <v>487.6</v>
      </c>
      <c r="Z24" s="29">
        <f>F32</f>
        <v>485.10106508875748</v>
      </c>
      <c r="AA24" s="17">
        <f>(Z24-Y24)/Y24</f>
        <v>-5.1249690550503341E-3</v>
      </c>
      <c r="AB24" s="29">
        <f>T53</f>
        <v>446.4</v>
      </c>
      <c r="AC24" s="29">
        <f>J32</f>
        <v>724.56677181913778</v>
      </c>
      <c r="AD24" s="17">
        <f>(AC24-AB24)/AB24</f>
        <v>0.62313344941563131</v>
      </c>
    </row>
    <row r="25" spans="2:30" x14ac:dyDescent="0.3">
      <c r="D25" s="1"/>
      <c r="E25" s="20">
        <v>1470</v>
      </c>
      <c r="F25" s="41">
        <v>560</v>
      </c>
      <c r="G25" s="21">
        <v>80.289230568341495</v>
      </c>
      <c r="H25" s="21"/>
      <c r="I25" s="21">
        <v>874</v>
      </c>
      <c r="J25" s="50">
        <v>80.194561420690206</v>
      </c>
      <c r="N25">
        <v>75</v>
      </c>
      <c r="O25">
        <v>2394</v>
      </c>
      <c r="P25">
        <v>2471</v>
      </c>
      <c r="Q25">
        <v>2439</v>
      </c>
      <c r="R25">
        <v>2473</v>
      </c>
      <c r="S25">
        <v>2489</v>
      </c>
      <c r="T25" s="29">
        <f t="shared" si="0"/>
        <v>2453.1999999999998</v>
      </c>
      <c r="V25" s="2"/>
      <c r="W25" s="29">
        <f>T10</f>
        <v>1469.8</v>
      </c>
      <c r="X25" s="1">
        <f>B43</f>
        <v>82.677500000000009</v>
      </c>
      <c r="Y25" s="29">
        <f>T32</f>
        <v>567.20000000000005</v>
      </c>
      <c r="Z25" s="29">
        <f>F43</f>
        <v>563.31961495535722</v>
      </c>
      <c r="AA25" s="17">
        <f>(Z25-Y25)/Y25</f>
        <v>-6.8412994440106151E-3</v>
      </c>
      <c r="AB25" s="29">
        <f>T54</f>
        <v>593.6</v>
      </c>
      <c r="AC25" s="29">
        <f>J43</f>
        <v>882.86045681655958</v>
      </c>
      <c r="AD25" s="17">
        <f>(AC25-AB25)/AB25</f>
        <v>0.48729861323544399</v>
      </c>
    </row>
    <row r="26" spans="2:30" x14ac:dyDescent="0.3">
      <c r="D26" s="1"/>
      <c r="F26" s="10">
        <v>567</v>
      </c>
      <c r="G26" s="11">
        <v>85.306695393856486</v>
      </c>
      <c r="H26" s="11"/>
      <c r="I26" s="11">
        <v>892</v>
      </c>
      <c r="J26" s="51">
        <v>85.238141873143462</v>
      </c>
      <c r="N26">
        <v>80</v>
      </c>
      <c r="O26">
        <v>2479</v>
      </c>
      <c r="P26">
        <v>2567</v>
      </c>
      <c r="Q26">
        <v>2513</v>
      </c>
      <c r="R26">
        <v>2550</v>
      </c>
      <c r="S26">
        <v>2558</v>
      </c>
      <c r="T26" s="29">
        <f t="shared" si="0"/>
        <v>2533.4</v>
      </c>
    </row>
    <row r="27" spans="2:30" x14ac:dyDescent="0.3">
      <c r="D27" s="1"/>
      <c r="F27">
        <v>576</v>
      </c>
      <c r="G27">
        <v>90.072797310090621</v>
      </c>
      <c r="I27">
        <v>915</v>
      </c>
      <c r="J27">
        <v>90.000979336010303</v>
      </c>
      <c r="N27">
        <v>85</v>
      </c>
      <c r="O27">
        <v>2585</v>
      </c>
      <c r="P27">
        <v>2679</v>
      </c>
      <c r="Q27">
        <v>2606</v>
      </c>
      <c r="R27">
        <v>2643</v>
      </c>
      <c r="S27">
        <v>2673</v>
      </c>
      <c r="T27" s="29">
        <f t="shared" si="0"/>
        <v>2637.2</v>
      </c>
    </row>
    <row r="28" spans="2:30" x14ac:dyDescent="0.3">
      <c r="D28" s="1"/>
      <c r="F28">
        <v>591</v>
      </c>
      <c r="G28">
        <v>95.116377762543863</v>
      </c>
      <c r="I28">
        <v>954</v>
      </c>
      <c r="J28">
        <v>95.011915254790708</v>
      </c>
      <c r="N28">
        <v>90</v>
      </c>
      <c r="O28">
        <v>2719</v>
      </c>
      <c r="P28">
        <v>3203</v>
      </c>
      <c r="Q28">
        <v>2912</v>
      </c>
      <c r="R28">
        <v>3061</v>
      </c>
      <c r="S28">
        <v>2796</v>
      </c>
      <c r="T28" s="29">
        <f t="shared" si="0"/>
        <v>2938.2</v>
      </c>
    </row>
    <row r="29" spans="2:30" x14ac:dyDescent="0.3">
      <c r="N29">
        <v>95</v>
      </c>
      <c r="O29">
        <v>3493</v>
      </c>
      <c r="P29">
        <v>4003</v>
      </c>
      <c r="Q29">
        <v>3582</v>
      </c>
      <c r="R29">
        <v>3821</v>
      </c>
      <c r="S29">
        <v>3595</v>
      </c>
      <c r="T29" s="29">
        <f t="shared" si="0"/>
        <v>3698.8</v>
      </c>
    </row>
    <row r="30" spans="2:30" x14ac:dyDescent="0.3">
      <c r="B30" s="54" t="s">
        <v>50</v>
      </c>
      <c r="C30" s="11"/>
      <c r="D30" s="11"/>
      <c r="F30" s="54" t="s">
        <v>52</v>
      </c>
      <c r="G30" s="11"/>
      <c r="H30" s="11"/>
      <c r="J30" s="54" t="s">
        <v>51</v>
      </c>
      <c r="K30" s="11"/>
      <c r="L30" s="11"/>
      <c r="N30" s="14" t="s">
        <v>3</v>
      </c>
      <c r="O30" s="14" t="s">
        <v>41</v>
      </c>
      <c r="P30" s="14" t="s">
        <v>42</v>
      </c>
      <c r="Q30" s="14" t="s">
        <v>43</v>
      </c>
      <c r="R30" s="14" t="s">
        <v>44</v>
      </c>
      <c r="S30" s="14" t="s">
        <v>45</v>
      </c>
      <c r="T30" s="29"/>
    </row>
    <row r="31" spans="2:30" x14ac:dyDescent="0.3">
      <c r="N31">
        <v>1</v>
      </c>
      <c r="O31">
        <v>482</v>
      </c>
      <c r="P31">
        <v>499</v>
      </c>
      <c r="Q31">
        <v>471</v>
      </c>
      <c r="R31">
        <v>494</v>
      </c>
      <c r="S31">
        <v>492</v>
      </c>
      <c r="T31" s="44">
        <f t="shared" ref="T31:T51" si="1">AVERAGE(O31:S31)</f>
        <v>487.6</v>
      </c>
    </row>
    <row r="32" spans="2:30" x14ac:dyDescent="0.3">
      <c r="B32" s="20">
        <f xml:space="preserve"> C33*D32 - D33</f>
        <v>6.5452000000000226</v>
      </c>
      <c r="C32" t="s">
        <v>24</v>
      </c>
      <c r="D32" s="29">
        <f>B10</f>
        <v>1412</v>
      </c>
      <c r="F32" s="20">
        <f>(B32+H33)/G33</f>
        <v>485.10106508875748</v>
      </c>
      <c r="G32" t="s">
        <v>25</v>
      </c>
      <c r="J32" s="20">
        <f>(B32+L33)/K33</f>
        <v>724.56677181913778</v>
      </c>
      <c r="K32" t="s">
        <v>25</v>
      </c>
      <c r="N32">
        <v>3</v>
      </c>
      <c r="O32">
        <v>555</v>
      </c>
      <c r="P32">
        <v>572</v>
      </c>
      <c r="Q32">
        <v>558</v>
      </c>
      <c r="R32">
        <v>560</v>
      </c>
      <c r="S32">
        <v>591</v>
      </c>
      <c r="T32" s="44">
        <f t="shared" si="1"/>
        <v>567.20000000000005</v>
      </c>
    </row>
    <row r="33" spans="2:20" x14ac:dyDescent="0.3">
      <c r="C33">
        <v>0.59960000000000002</v>
      </c>
      <c r="D33">
        <v>840.09</v>
      </c>
      <c r="G33">
        <v>0.42249999999999999</v>
      </c>
      <c r="H33">
        <v>198.41</v>
      </c>
      <c r="K33">
        <v>0.38040000000000002</v>
      </c>
      <c r="L33">
        <v>269.08</v>
      </c>
      <c r="N33">
        <v>5</v>
      </c>
      <c r="O33">
        <v>602</v>
      </c>
      <c r="P33">
        <v>616</v>
      </c>
      <c r="Q33">
        <v>609</v>
      </c>
      <c r="R33">
        <v>619</v>
      </c>
      <c r="S33">
        <v>643</v>
      </c>
      <c r="T33" s="29">
        <f t="shared" si="1"/>
        <v>617.79999999999995</v>
      </c>
    </row>
    <row r="34" spans="2:20" x14ac:dyDescent="0.3">
      <c r="N34">
        <v>10</v>
      </c>
      <c r="O34">
        <v>685</v>
      </c>
      <c r="P34">
        <v>718</v>
      </c>
      <c r="Q34">
        <v>708</v>
      </c>
      <c r="R34">
        <v>725</v>
      </c>
      <c r="S34">
        <v>738</v>
      </c>
      <c r="T34" s="29">
        <f t="shared" si="1"/>
        <v>714.8</v>
      </c>
    </row>
    <row r="35" spans="2:20" x14ac:dyDescent="0.3">
      <c r="N35">
        <v>15</v>
      </c>
      <c r="O35">
        <v>767</v>
      </c>
      <c r="P35">
        <v>797</v>
      </c>
      <c r="Q35">
        <v>792</v>
      </c>
      <c r="R35">
        <v>803</v>
      </c>
      <c r="S35">
        <v>819</v>
      </c>
      <c r="T35" s="29">
        <f t="shared" si="1"/>
        <v>795.6</v>
      </c>
    </row>
    <row r="36" spans="2:20" x14ac:dyDescent="0.3">
      <c r="N36">
        <v>20</v>
      </c>
      <c r="O36">
        <v>855</v>
      </c>
      <c r="P36">
        <v>885</v>
      </c>
      <c r="Q36">
        <v>874</v>
      </c>
      <c r="R36">
        <v>888</v>
      </c>
      <c r="S36">
        <v>905</v>
      </c>
      <c r="T36" s="29">
        <f t="shared" si="1"/>
        <v>881.4</v>
      </c>
    </row>
    <row r="37" spans="2:20" x14ac:dyDescent="0.3">
      <c r="N37">
        <v>25</v>
      </c>
      <c r="O37">
        <v>951</v>
      </c>
      <c r="P37">
        <v>975</v>
      </c>
      <c r="Q37">
        <v>961</v>
      </c>
      <c r="R37">
        <v>991</v>
      </c>
      <c r="S37">
        <v>994</v>
      </c>
      <c r="T37" s="29">
        <f t="shared" si="1"/>
        <v>974.4</v>
      </c>
    </row>
    <row r="38" spans="2:20" x14ac:dyDescent="0.3">
      <c r="N38">
        <v>30</v>
      </c>
      <c r="O38">
        <v>1033</v>
      </c>
      <c r="P38">
        <v>1065</v>
      </c>
      <c r="Q38">
        <v>1040</v>
      </c>
      <c r="R38">
        <v>1084</v>
      </c>
      <c r="S38">
        <v>1090</v>
      </c>
      <c r="T38" s="29">
        <f t="shared" si="1"/>
        <v>1062.4000000000001</v>
      </c>
    </row>
    <row r="39" spans="2:20" x14ac:dyDescent="0.3">
      <c r="N39">
        <v>35</v>
      </c>
      <c r="O39">
        <v>1138</v>
      </c>
      <c r="P39">
        <v>1167</v>
      </c>
      <c r="Q39">
        <v>1140</v>
      </c>
      <c r="R39">
        <v>1187</v>
      </c>
      <c r="S39">
        <v>1198</v>
      </c>
      <c r="T39" s="29">
        <f t="shared" si="1"/>
        <v>1166</v>
      </c>
    </row>
    <row r="40" spans="2:20" x14ac:dyDescent="0.3">
      <c r="N40">
        <v>40</v>
      </c>
      <c r="O40">
        <v>1258</v>
      </c>
      <c r="P40">
        <v>1284</v>
      </c>
      <c r="Q40">
        <v>1247</v>
      </c>
      <c r="R40">
        <v>1286</v>
      </c>
      <c r="S40">
        <v>1318</v>
      </c>
      <c r="T40" s="29">
        <f t="shared" si="1"/>
        <v>1278.5999999999999</v>
      </c>
    </row>
    <row r="41" spans="2:20" x14ac:dyDescent="0.3">
      <c r="N41">
        <v>45</v>
      </c>
      <c r="O41">
        <v>1364</v>
      </c>
      <c r="P41">
        <v>1395</v>
      </c>
      <c r="Q41">
        <v>1348</v>
      </c>
      <c r="R41">
        <v>1395</v>
      </c>
      <c r="S41">
        <v>1438</v>
      </c>
      <c r="T41" s="29">
        <f t="shared" si="1"/>
        <v>1388</v>
      </c>
    </row>
    <row r="42" spans="2:20" x14ac:dyDescent="0.3">
      <c r="N42">
        <v>50</v>
      </c>
      <c r="O42">
        <v>1469</v>
      </c>
      <c r="P42">
        <v>1515</v>
      </c>
      <c r="Q42">
        <v>1456</v>
      </c>
      <c r="R42">
        <v>1518</v>
      </c>
      <c r="S42">
        <v>1554</v>
      </c>
      <c r="T42" s="29">
        <f t="shared" si="1"/>
        <v>1502.4</v>
      </c>
    </row>
    <row r="43" spans="2:20" x14ac:dyDescent="0.3">
      <c r="B43" s="20">
        <f xml:space="preserve"> C44*D43 - D44</f>
        <v>82.677500000000009</v>
      </c>
      <c r="C43" t="s">
        <v>24</v>
      </c>
      <c r="D43" s="29">
        <f>T10</f>
        <v>1469.8</v>
      </c>
      <c r="F43" s="20">
        <f>(B43+H44)/G44</f>
        <v>563.31961495535722</v>
      </c>
      <c r="G43" t="s">
        <v>25</v>
      </c>
      <c r="J43" s="20">
        <f>(B43+L44)/K44</f>
        <v>882.86045681655958</v>
      </c>
      <c r="K43" t="s">
        <v>25</v>
      </c>
      <c r="N43">
        <v>55</v>
      </c>
      <c r="O43">
        <v>1573</v>
      </c>
      <c r="P43">
        <v>1632</v>
      </c>
      <c r="Q43">
        <v>1565</v>
      </c>
      <c r="R43">
        <v>1633</v>
      </c>
      <c r="S43">
        <v>1666</v>
      </c>
      <c r="T43" s="29">
        <f t="shared" si="1"/>
        <v>1613.8</v>
      </c>
    </row>
    <row r="44" spans="2:20" x14ac:dyDescent="0.3">
      <c r="C44">
        <v>1.2375</v>
      </c>
      <c r="D44">
        <v>1736.2</v>
      </c>
      <c r="G44">
        <v>0.71679999999999999</v>
      </c>
      <c r="H44">
        <v>321.11</v>
      </c>
      <c r="K44">
        <v>0.2802</v>
      </c>
      <c r="L44">
        <v>164.7</v>
      </c>
      <c r="N44">
        <v>60</v>
      </c>
      <c r="O44">
        <v>1687</v>
      </c>
      <c r="P44">
        <v>1735</v>
      </c>
      <c r="Q44">
        <v>1674</v>
      </c>
      <c r="R44">
        <v>1733</v>
      </c>
      <c r="S44">
        <v>1779</v>
      </c>
      <c r="T44" s="29">
        <f t="shared" si="1"/>
        <v>1721.6</v>
      </c>
    </row>
    <row r="45" spans="2:20" x14ac:dyDescent="0.3">
      <c r="N45">
        <v>65</v>
      </c>
      <c r="O45">
        <v>1767</v>
      </c>
      <c r="P45">
        <v>1842</v>
      </c>
      <c r="Q45">
        <v>1780</v>
      </c>
      <c r="R45">
        <v>1837</v>
      </c>
      <c r="S45">
        <v>1888</v>
      </c>
      <c r="T45" s="29">
        <f t="shared" si="1"/>
        <v>1822.8</v>
      </c>
    </row>
    <row r="46" spans="2:20" x14ac:dyDescent="0.3">
      <c r="N46">
        <v>70</v>
      </c>
      <c r="O46">
        <v>1847</v>
      </c>
      <c r="P46">
        <v>1928</v>
      </c>
      <c r="Q46">
        <v>1872</v>
      </c>
      <c r="R46">
        <v>1944</v>
      </c>
      <c r="S46">
        <v>1964</v>
      </c>
      <c r="T46" s="29">
        <f t="shared" si="1"/>
        <v>1911</v>
      </c>
    </row>
    <row r="47" spans="2:20" x14ac:dyDescent="0.3">
      <c r="N47">
        <v>75</v>
      </c>
      <c r="O47">
        <v>1931</v>
      </c>
      <c r="P47">
        <v>2042</v>
      </c>
      <c r="Q47">
        <v>1994</v>
      </c>
      <c r="R47">
        <v>2043</v>
      </c>
      <c r="S47">
        <v>2064</v>
      </c>
      <c r="T47" s="29">
        <f t="shared" si="1"/>
        <v>2014.8</v>
      </c>
    </row>
    <row r="48" spans="2:20" x14ac:dyDescent="0.3">
      <c r="N48">
        <v>80</v>
      </c>
      <c r="O48">
        <v>2054</v>
      </c>
      <c r="P48">
        <v>2182</v>
      </c>
      <c r="Q48">
        <v>2103</v>
      </c>
      <c r="R48">
        <v>2157</v>
      </c>
      <c r="S48">
        <v>2169</v>
      </c>
      <c r="T48" s="29">
        <f t="shared" si="1"/>
        <v>2133</v>
      </c>
    </row>
    <row r="49" spans="14:20" x14ac:dyDescent="0.3">
      <c r="N49">
        <v>85</v>
      </c>
      <c r="O49">
        <v>2207</v>
      </c>
      <c r="P49">
        <v>2344</v>
      </c>
      <c r="Q49">
        <v>2240</v>
      </c>
      <c r="R49">
        <v>2295</v>
      </c>
      <c r="S49">
        <v>2344</v>
      </c>
      <c r="T49" s="29">
        <f t="shared" si="1"/>
        <v>2286</v>
      </c>
    </row>
    <row r="50" spans="14:20" x14ac:dyDescent="0.3">
      <c r="N50">
        <v>90</v>
      </c>
      <c r="O50">
        <v>2398</v>
      </c>
      <c r="P50">
        <v>3107</v>
      </c>
      <c r="Q50">
        <v>2694</v>
      </c>
      <c r="R50">
        <v>2903</v>
      </c>
      <c r="S50">
        <v>2533</v>
      </c>
      <c r="T50" s="29">
        <f t="shared" si="1"/>
        <v>2727</v>
      </c>
    </row>
    <row r="51" spans="14:20" x14ac:dyDescent="0.3">
      <c r="N51">
        <v>95</v>
      </c>
      <c r="O51">
        <v>3504</v>
      </c>
      <c r="P51">
        <v>4271</v>
      </c>
      <c r="Q51">
        <v>3673</v>
      </c>
      <c r="R51">
        <v>4037</v>
      </c>
      <c r="S51">
        <v>3755</v>
      </c>
      <c r="T51" s="29">
        <f t="shared" si="1"/>
        <v>3848</v>
      </c>
    </row>
    <row r="52" spans="14:20" x14ac:dyDescent="0.3">
      <c r="N52" s="14" t="s">
        <v>5</v>
      </c>
      <c r="O52" s="14" t="s">
        <v>41</v>
      </c>
      <c r="P52" s="14" t="s">
        <v>42</v>
      </c>
      <c r="Q52" s="14" t="s">
        <v>43</v>
      </c>
      <c r="R52" s="14" t="s">
        <v>44</v>
      </c>
      <c r="S52" s="14" t="s">
        <v>45</v>
      </c>
      <c r="T52" s="29"/>
    </row>
    <row r="53" spans="14:20" x14ac:dyDescent="0.3">
      <c r="N53">
        <v>1</v>
      </c>
      <c r="O53">
        <v>408</v>
      </c>
      <c r="P53">
        <v>506</v>
      </c>
      <c r="Q53">
        <v>474</v>
      </c>
      <c r="R53">
        <v>525</v>
      </c>
      <c r="S53">
        <v>319</v>
      </c>
      <c r="T53" s="44">
        <f t="shared" ref="T53:T73" si="2">AVERAGE(O53:S53)</f>
        <v>446.4</v>
      </c>
    </row>
    <row r="54" spans="14:20" x14ac:dyDescent="0.3">
      <c r="N54">
        <v>3</v>
      </c>
      <c r="O54">
        <v>557</v>
      </c>
      <c r="P54">
        <v>623</v>
      </c>
      <c r="Q54">
        <v>602</v>
      </c>
      <c r="R54">
        <v>646</v>
      </c>
      <c r="S54">
        <v>540</v>
      </c>
      <c r="T54" s="44">
        <f t="shared" si="2"/>
        <v>593.6</v>
      </c>
    </row>
    <row r="55" spans="14:20" x14ac:dyDescent="0.3">
      <c r="N55">
        <v>5</v>
      </c>
      <c r="O55">
        <v>630</v>
      </c>
      <c r="P55">
        <v>691</v>
      </c>
      <c r="Q55">
        <v>681</v>
      </c>
      <c r="R55">
        <v>716</v>
      </c>
      <c r="S55">
        <v>618</v>
      </c>
      <c r="T55" s="29">
        <f t="shared" si="2"/>
        <v>667.2</v>
      </c>
    </row>
    <row r="56" spans="14:20" x14ac:dyDescent="0.3">
      <c r="N56">
        <v>10</v>
      </c>
      <c r="O56">
        <v>754</v>
      </c>
      <c r="P56">
        <v>819</v>
      </c>
      <c r="Q56">
        <v>798</v>
      </c>
      <c r="R56">
        <v>829</v>
      </c>
      <c r="S56">
        <v>752</v>
      </c>
      <c r="T56" s="29">
        <f t="shared" si="2"/>
        <v>790.4</v>
      </c>
    </row>
    <row r="57" spans="14:20" x14ac:dyDescent="0.3">
      <c r="N57" s="9">
        <v>15</v>
      </c>
      <c r="O57">
        <v>839</v>
      </c>
      <c r="P57">
        <v>896</v>
      </c>
      <c r="Q57">
        <v>888</v>
      </c>
      <c r="R57">
        <v>911</v>
      </c>
      <c r="S57">
        <v>848</v>
      </c>
      <c r="T57" s="46">
        <f t="shared" si="2"/>
        <v>876.4</v>
      </c>
    </row>
    <row r="58" spans="14:20" x14ac:dyDescent="0.3">
      <c r="N58" s="9">
        <v>20</v>
      </c>
      <c r="O58">
        <v>926</v>
      </c>
      <c r="P58">
        <v>962</v>
      </c>
      <c r="Q58">
        <v>970</v>
      </c>
      <c r="R58">
        <v>990</v>
      </c>
      <c r="S58">
        <v>922</v>
      </c>
      <c r="T58" s="46">
        <f t="shared" si="2"/>
        <v>954</v>
      </c>
    </row>
    <row r="59" spans="14:20" x14ac:dyDescent="0.3">
      <c r="N59" s="9">
        <v>25</v>
      </c>
      <c r="O59">
        <v>1024</v>
      </c>
      <c r="P59">
        <v>1037</v>
      </c>
      <c r="Q59">
        <v>1035</v>
      </c>
      <c r="R59">
        <v>1071</v>
      </c>
      <c r="S59">
        <v>1005</v>
      </c>
      <c r="T59" s="46">
        <f t="shared" si="2"/>
        <v>1034.4000000000001</v>
      </c>
    </row>
    <row r="60" spans="14:20" x14ac:dyDescent="0.3">
      <c r="N60" s="9">
        <v>30</v>
      </c>
      <c r="O60">
        <v>1101</v>
      </c>
      <c r="P60">
        <v>1120</v>
      </c>
      <c r="Q60">
        <v>1108</v>
      </c>
      <c r="R60">
        <v>1158</v>
      </c>
      <c r="S60">
        <v>1085</v>
      </c>
      <c r="T60" s="46">
        <f t="shared" si="2"/>
        <v>1114.4000000000001</v>
      </c>
    </row>
    <row r="61" spans="14:20" x14ac:dyDescent="0.3">
      <c r="N61" s="9">
        <v>35</v>
      </c>
      <c r="O61">
        <v>1172</v>
      </c>
      <c r="P61">
        <v>1208</v>
      </c>
      <c r="Q61">
        <v>1174</v>
      </c>
      <c r="R61">
        <v>1234</v>
      </c>
      <c r="S61">
        <v>1158</v>
      </c>
      <c r="T61" s="46">
        <f t="shared" si="2"/>
        <v>1189.2</v>
      </c>
    </row>
    <row r="62" spans="14:20" x14ac:dyDescent="0.3">
      <c r="N62" s="9">
        <v>40</v>
      </c>
      <c r="O62">
        <v>1252</v>
      </c>
      <c r="P62">
        <v>1297</v>
      </c>
      <c r="Q62">
        <v>1239</v>
      </c>
      <c r="R62">
        <v>1306</v>
      </c>
      <c r="S62">
        <v>1243</v>
      </c>
      <c r="T62" s="46">
        <f t="shared" si="2"/>
        <v>1267.4000000000001</v>
      </c>
    </row>
    <row r="63" spans="14:20" x14ac:dyDescent="0.3">
      <c r="N63" s="9">
        <v>45</v>
      </c>
      <c r="O63">
        <v>1324</v>
      </c>
      <c r="P63">
        <v>1384</v>
      </c>
      <c r="Q63">
        <v>1320</v>
      </c>
      <c r="R63">
        <v>1377</v>
      </c>
      <c r="S63">
        <v>1332</v>
      </c>
      <c r="T63" s="46">
        <f t="shared" si="2"/>
        <v>1347.4</v>
      </c>
    </row>
    <row r="64" spans="14:20" x14ac:dyDescent="0.3">
      <c r="N64" s="9">
        <v>50</v>
      </c>
      <c r="O64">
        <v>1414</v>
      </c>
      <c r="P64">
        <v>1472</v>
      </c>
      <c r="Q64">
        <v>1405</v>
      </c>
      <c r="R64">
        <v>1465</v>
      </c>
      <c r="S64">
        <v>1429</v>
      </c>
      <c r="T64" s="46">
        <f t="shared" si="2"/>
        <v>1437</v>
      </c>
    </row>
    <row r="65" spans="14:20" x14ac:dyDescent="0.3">
      <c r="N65" s="10">
        <v>55</v>
      </c>
      <c r="O65">
        <v>1501</v>
      </c>
      <c r="P65">
        <v>1557</v>
      </c>
      <c r="Q65">
        <v>1495</v>
      </c>
      <c r="R65">
        <v>1556</v>
      </c>
      <c r="S65">
        <v>1522</v>
      </c>
      <c r="T65" s="47">
        <f t="shared" si="2"/>
        <v>1526.2</v>
      </c>
    </row>
    <row r="66" spans="14:20" x14ac:dyDescent="0.3">
      <c r="N66">
        <v>60</v>
      </c>
      <c r="O66">
        <v>1575</v>
      </c>
      <c r="P66">
        <v>1644</v>
      </c>
      <c r="Q66">
        <v>1582</v>
      </c>
      <c r="R66">
        <v>1650</v>
      </c>
      <c r="S66">
        <v>1604</v>
      </c>
      <c r="T66" s="29">
        <f t="shared" si="2"/>
        <v>1611</v>
      </c>
    </row>
    <row r="67" spans="14:20" x14ac:dyDescent="0.3">
      <c r="N67">
        <v>65</v>
      </c>
      <c r="O67">
        <v>1673</v>
      </c>
      <c r="P67">
        <v>1732</v>
      </c>
      <c r="Q67">
        <v>1677</v>
      </c>
      <c r="R67">
        <v>1736</v>
      </c>
      <c r="S67">
        <v>1683</v>
      </c>
      <c r="T67" s="29">
        <f t="shared" si="2"/>
        <v>1700.2</v>
      </c>
    </row>
    <row r="68" spans="14:20" x14ac:dyDescent="0.3">
      <c r="N68">
        <v>70</v>
      </c>
      <c r="O68">
        <v>1743</v>
      </c>
      <c r="P68">
        <v>1809</v>
      </c>
      <c r="Q68">
        <v>1768</v>
      </c>
      <c r="R68">
        <v>1814</v>
      </c>
      <c r="S68">
        <v>1771</v>
      </c>
      <c r="T68" s="29">
        <f t="shared" si="2"/>
        <v>1781</v>
      </c>
    </row>
    <row r="69" spans="14:20" x14ac:dyDescent="0.3">
      <c r="N69">
        <v>75</v>
      </c>
      <c r="O69">
        <v>1812</v>
      </c>
      <c r="P69">
        <v>1887</v>
      </c>
      <c r="Q69">
        <v>1856</v>
      </c>
      <c r="R69">
        <v>1912</v>
      </c>
      <c r="S69">
        <v>1837</v>
      </c>
      <c r="T69" s="29">
        <f t="shared" si="2"/>
        <v>1860.8</v>
      </c>
    </row>
    <row r="70" spans="14:20" x14ac:dyDescent="0.3">
      <c r="N70">
        <v>80</v>
      </c>
      <c r="O70">
        <v>1875</v>
      </c>
      <c r="P70">
        <v>1991</v>
      </c>
      <c r="Q70">
        <v>1958</v>
      </c>
      <c r="R70">
        <v>2015</v>
      </c>
      <c r="S70">
        <v>1911</v>
      </c>
      <c r="T70" s="29">
        <f t="shared" si="2"/>
        <v>1950</v>
      </c>
    </row>
    <row r="71" spans="14:20" x14ac:dyDescent="0.3">
      <c r="N71">
        <v>85</v>
      </c>
      <c r="O71">
        <v>1993</v>
      </c>
      <c r="P71">
        <v>2200</v>
      </c>
      <c r="Q71">
        <v>2120</v>
      </c>
      <c r="R71">
        <v>2178</v>
      </c>
      <c r="S71">
        <v>2061</v>
      </c>
      <c r="T71" s="29">
        <f t="shared" si="2"/>
        <v>2110.4</v>
      </c>
    </row>
    <row r="72" spans="14:20" x14ac:dyDescent="0.3">
      <c r="N72">
        <v>90</v>
      </c>
      <c r="O72">
        <v>2314</v>
      </c>
      <c r="P72">
        <v>2998</v>
      </c>
      <c r="Q72">
        <v>2600</v>
      </c>
      <c r="R72">
        <v>2796</v>
      </c>
      <c r="S72">
        <v>2400</v>
      </c>
      <c r="T72" s="29">
        <f t="shared" si="2"/>
        <v>2621.6</v>
      </c>
    </row>
    <row r="73" spans="14:20" x14ac:dyDescent="0.3">
      <c r="N73">
        <v>95</v>
      </c>
      <c r="O73" s="11">
        <v>3378</v>
      </c>
      <c r="P73" s="11">
        <v>4017</v>
      </c>
      <c r="Q73" s="11">
        <v>3488</v>
      </c>
      <c r="R73" s="11">
        <v>3762</v>
      </c>
      <c r="S73" s="11">
        <v>3492</v>
      </c>
      <c r="T73" s="29">
        <f t="shared" si="2"/>
        <v>3627.4</v>
      </c>
    </row>
    <row r="76" spans="14:20" x14ac:dyDescent="0.3">
      <c r="O76"/>
      <c r="P76"/>
      <c r="Q76"/>
      <c r="R76"/>
      <c r="S76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199601-6877-40DE-8DE7-FDF4AB718017}">
  <dimension ref="A1:AD73"/>
  <sheetViews>
    <sheetView topLeftCell="E1" workbookViewId="0">
      <selection activeCell="F1" sqref="F1"/>
    </sheetView>
  </sheetViews>
  <sheetFormatPr defaultRowHeight="14.4" x14ac:dyDescent="0.3"/>
  <cols>
    <col min="15" max="19" width="7.88671875" customWidth="1"/>
  </cols>
  <sheetData>
    <row r="1" spans="1:20" ht="19.8" x14ac:dyDescent="0.4">
      <c r="A1" s="58" t="s">
        <v>1</v>
      </c>
      <c r="B1" t="s">
        <v>38</v>
      </c>
      <c r="F1" s="20" t="s">
        <v>74</v>
      </c>
      <c r="O1" s="6"/>
    </row>
    <row r="2" spans="1:20" x14ac:dyDescent="0.3">
      <c r="A2" t="s">
        <v>37</v>
      </c>
      <c r="N2" s="12" t="s">
        <v>47</v>
      </c>
      <c r="O2" s="6"/>
      <c r="P2" s="6"/>
      <c r="Q2" s="12" t="s">
        <v>71</v>
      </c>
      <c r="R2" s="6"/>
      <c r="S2" s="6"/>
    </row>
    <row r="3" spans="1:20" x14ac:dyDescent="0.3">
      <c r="A3" t="s">
        <v>39</v>
      </c>
      <c r="O3" s="6"/>
      <c r="P3" s="6"/>
      <c r="Q3" s="6"/>
      <c r="R3" s="6"/>
      <c r="S3" s="6"/>
    </row>
    <row r="4" spans="1:20" x14ac:dyDescent="0.3">
      <c r="C4" s="20" t="s">
        <v>53</v>
      </c>
      <c r="O4" s="25">
        <f>AVERAGE(O6:S6)</f>
        <v>1044.2</v>
      </c>
      <c r="P4" s="26" t="s">
        <v>21</v>
      </c>
      <c r="Q4" s="27"/>
      <c r="R4" s="27"/>
      <c r="S4" s="27"/>
    </row>
    <row r="5" spans="1:20" x14ac:dyDescent="0.3">
      <c r="C5" s="2" t="s">
        <v>4</v>
      </c>
      <c r="D5" s="2"/>
      <c r="E5" s="2"/>
      <c r="F5" s="2" t="s">
        <v>3</v>
      </c>
      <c r="G5" s="2"/>
      <c r="H5" s="2"/>
      <c r="I5" s="2" t="s">
        <v>5</v>
      </c>
      <c r="K5" s="2"/>
      <c r="N5" s="13" t="s">
        <v>6</v>
      </c>
      <c r="O5" s="5">
        <v>23.33</v>
      </c>
      <c r="P5" s="5">
        <v>22.27</v>
      </c>
      <c r="Q5" s="5">
        <v>25.39</v>
      </c>
      <c r="R5" s="5">
        <v>21.76</v>
      </c>
      <c r="S5" s="5">
        <v>22.09</v>
      </c>
    </row>
    <row r="6" spans="1:20" x14ac:dyDescent="0.3">
      <c r="C6">
        <v>1208</v>
      </c>
      <c r="D6">
        <v>1.00871609049065</v>
      </c>
      <c r="F6">
        <v>690</v>
      </c>
      <c r="G6">
        <v>1.0021871837560821</v>
      </c>
      <c r="I6">
        <v>953</v>
      </c>
      <c r="J6">
        <v>1.011980543857933</v>
      </c>
      <c r="N6" s="13" t="s">
        <v>7</v>
      </c>
      <c r="O6" s="6">
        <v>1019</v>
      </c>
      <c r="P6" s="6">
        <v>1033</v>
      </c>
      <c r="Q6" s="6">
        <v>1044</v>
      </c>
      <c r="R6" s="6">
        <v>1048</v>
      </c>
      <c r="S6" s="6">
        <v>1077</v>
      </c>
      <c r="T6" s="29">
        <f>AVERAGE(O6:S6)</f>
        <v>1044.2</v>
      </c>
    </row>
    <row r="7" spans="1:20" ht="15.6" x14ac:dyDescent="0.3">
      <c r="C7">
        <v>1221</v>
      </c>
      <c r="D7">
        <v>2.0925146084288229</v>
      </c>
      <c r="F7">
        <v>708</v>
      </c>
      <c r="G7">
        <v>2.0337544478177172</v>
      </c>
      <c r="I7">
        <v>966</v>
      </c>
      <c r="J7">
        <v>2.023961087715866</v>
      </c>
      <c r="N7" s="13" t="s">
        <v>8</v>
      </c>
      <c r="O7" s="7" t="s">
        <v>9</v>
      </c>
      <c r="P7" s="7" t="s">
        <v>9</v>
      </c>
      <c r="Q7" s="7" t="s">
        <v>40</v>
      </c>
      <c r="R7" s="7" t="s">
        <v>9</v>
      </c>
      <c r="S7" s="7" t="s">
        <v>9</v>
      </c>
      <c r="T7" s="45"/>
    </row>
    <row r="8" spans="1:20" x14ac:dyDescent="0.3">
      <c r="C8">
        <v>1228</v>
      </c>
      <c r="D8">
        <v>3.0947017921849049</v>
      </c>
      <c r="F8">
        <v>718</v>
      </c>
      <c r="G8">
        <v>3.1012306989194731</v>
      </c>
      <c r="I8">
        <v>973</v>
      </c>
      <c r="J8">
        <v>3.0751150719812022</v>
      </c>
      <c r="N8" s="14" t="s">
        <v>10</v>
      </c>
      <c r="O8" s="14" t="s">
        <v>41</v>
      </c>
      <c r="P8" s="14" t="s">
        <v>42</v>
      </c>
      <c r="Q8" s="14" t="s">
        <v>43</v>
      </c>
      <c r="R8" s="14" t="s">
        <v>44</v>
      </c>
      <c r="S8" s="14" t="s">
        <v>45</v>
      </c>
    </row>
    <row r="9" spans="1:20" x14ac:dyDescent="0.3">
      <c r="C9">
        <v>1232</v>
      </c>
      <c r="D9">
        <v>4.0022198282897614</v>
      </c>
      <c r="F9">
        <v>723</v>
      </c>
      <c r="G9">
        <v>4.0740378023700039</v>
      </c>
      <c r="I9">
        <v>978</v>
      </c>
      <c r="J9">
        <v>4.1034178826755534</v>
      </c>
      <c r="N9" s="48">
        <v>1</v>
      </c>
      <c r="O9" s="49">
        <v>1201</v>
      </c>
      <c r="P9" s="49">
        <v>1244</v>
      </c>
      <c r="Q9" s="49">
        <v>1236</v>
      </c>
      <c r="R9" s="49">
        <v>1255</v>
      </c>
      <c r="S9" s="49">
        <v>1288</v>
      </c>
      <c r="T9" s="52">
        <f t="shared" ref="T9:T29" si="0">AVERAGE(O9:S9)</f>
        <v>1244.8</v>
      </c>
    </row>
    <row r="10" spans="1:20" x14ac:dyDescent="0.3">
      <c r="B10" s="44">
        <f>T9</f>
        <v>1244.8</v>
      </c>
      <c r="C10" s="41">
        <v>1236</v>
      </c>
      <c r="D10" s="21">
        <v>5.134985146737189</v>
      </c>
      <c r="E10" s="21"/>
      <c r="F10" s="21">
        <v>729</v>
      </c>
      <c r="G10" s="21">
        <v>5.1545718669408931</v>
      </c>
      <c r="H10" s="21"/>
      <c r="I10" s="21">
        <v>982</v>
      </c>
      <c r="J10" s="50">
        <v>5.1545718669408904</v>
      </c>
      <c r="N10" s="48">
        <v>3</v>
      </c>
      <c r="O10" s="49">
        <v>1270</v>
      </c>
      <c r="P10" s="49">
        <v>1301</v>
      </c>
      <c r="Q10" s="49">
        <v>1300</v>
      </c>
      <c r="R10" s="49">
        <v>1324</v>
      </c>
      <c r="S10" s="49">
        <v>1356</v>
      </c>
      <c r="T10" s="52">
        <f t="shared" si="0"/>
        <v>1310.2</v>
      </c>
    </row>
    <row r="11" spans="1:20" x14ac:dyDescent="0.3">
      <c r="C11" s="10">
        <v>1248</v>
      </c>
      <c r="D11" s="11">
        <v>10.047987464499091</v>
      </c>
      <c r="E11" s="11"/>
      <c r="F11" s="11">
        <v>745</v>
      </c>
      <c r="G11" s="11">
        <v>10.59968008357003</v>
      </c>
      <c r="H11" s="11"/>
      <c r="I11" s="11">
        <v>996</v>
      </c>
      <c r="J11" s="51">
        <v>10.28302810694351</v>
      </c>
      <c r="N11">
        <v>5</v>
      </c>
      <c r="O11">
        <v>1313</v>
      </c>
      <c r="P11">
        <v>1345</v>
      </c>
      <c r="Q11">
        <v>1348</v>
      </c>
      <c r="R11">
        <v>1372</v>
      </c>
      <c r="S11">
        <v>1395</v>
      </c>
      <c r="T11" s="29">
        <f t="shared" si="0"/>
        <v>1354.6</v>
      </c>
    </row>
    <row r="12" spans="1:20" x14ac:dyDescent="0.3">
      <c r="C12">
        <v>1256</v>
      </c>
      <c r="D12">
        <v>15.421277707047979</v>
      </c>
      <c r="F12">
        <v>754</v>
      </c>
      <c r="G12">
        <v>15.22541050501097</v>
      </c>
      <c r="I12">
        <v>1005</v>
      </c>
      <c r="J12">
        <v>15.12094799725789</v>
      </c>
      <c r="N12">
        <v>10</v>
      </c>
      <c r="O12">
        <v>1402</v>
      </c>
      <c r="P12">
        <v>1431</v>
      </c>
      <c r="Q12">
        <v>1434</v>
      </c>
      <c r="R12">
        <v>1460</v>
      </c>
      <c r="S12">
        <v>1484</v>
      </c>
      <c r="T12" s="29">
        <f t="shared" si="0"/>
        <v>1442.2</v>
      </c>
    </row>
    <row r="13" spans="1:20" x14ac:dyDescent="0.3">
      <c r="C13">
        <v>1262</v>
      </c>
      <c r="D13">
        <v>20.647667548069119</v>
      </c>
      <c r="F13">
        <v>762</v>
      </c>
      <c r="G13">
        <v>20.974112884797488</v>
      </c>
      <c r="I13">
        <v>1013</v>
      </c>
      <c r="J13">
        <v>20.370189011850002</v>
      </c>
      <c r="N13">
        <v>15</v>
      </c>
      <c r="O13">
        <v>1474</v>
      </c>
      <c r="P13">
        <v>1497</v>
      </c>
      <c r="Q13">
        <v>1503</v>
      </c>
      <c r="R13">
        <v>1529</v>
      </c>
      <c r="S13">
        <v>1553</v>
      </c>
      <c r="T13" s="29">
        <f t="shared" si="0"/>
        <v>1511.2</v>
      </c>
    </row>
    <row r="14" spans="1:20" x14ac:dyDescent="0.3">
      <c r="C14">
        <v>1271</v>
      </c>
      <c r="D14">
        <v>30.695655012568199</v>
      </c>
      <c r="F14">
        <v>768</v>
      </c>
      <c r="G14">
        <v>25.423562824405121</v>
      </c>
      <c r="I14">
        <v>1020</v>
      </c>
      <c r="J14">
        <v>25.1624065550224</v>
      </c>
      <c r="N14">
        <v>20</v>
      </c>
      <c r="O14">
        <v>1535</v>
      </c>
      <c r="P14">
        <v>1564</v>
      </c>
      <c r="Q14">
        <v>1563</v>
      </c>
      <c r="R14">
        <v>1599</v>
      </c>
      <c r="S14">
        <v>1614</v>
      </c>
      <c r="T14" s="29">
        <f t="shared" si="0"/>
        <v>1575</v>
      </c>
    </row>
    <row r="15" spans="1:20" x14ac:dyDescent="0.3">
      <c r="C15">
        <v>1275</v>
      </c>
      <c r="D15">
        <v>35.68700421114491</v>
      </c>
      <c r="F15">
        <v>773</v>
      </c>
      <c r="G15">
        <v>30.07214441941704</v>
      </c>
      <c r="I15">
        <v>1027</v>
      </c>
      <c r="J15">
        <v>30.467143276858341</v>
      </c>
      <c r="N15">
        <v>25</v>
      </c>
      <c r="O15">
        <v>1608</v>
      </c>
      <c r="P15">
        <v>1634</v>
      </c>
      <c r="Q15">
        <v>1630</v>
      </c>
      <c r="R15">
        <v>1679</v>
      </c>
      <c r="S15">
        <v>1684</v>
      </c>
      <c r="T15" s="29">
        <f t="shared" si="0"/>
        <v>1647</v>
      </c>
    </row>
    <row r="16" spans="1:20" x14ac:dyDescent="0.3">
      <c r="C16">
        <v>1279</v>
      </c>
      <c r="D16">
        <v>40.975418666144442</v>
      </c>
      <c r="F16">
        <v>779</v>
      </c>
      <c r="G16">
        <v>35.282211993601763</v>
      </c>
      <c r="I16">
        <v>1034</v>
      </c>
      <c r="J16">
        <v>35.749028825123297</v>
      </c>
      <c r="N16">
        <v>30</v>
      </c>
      <c r="O16">
        <v>1684</v>
      </c>
      <c r="P16">
        <v>1712</v>
      </c>
      <c r="Q16">
        <v>1703</v>
      </c>
      <c r="R16">
        <v>1752</v>
      </c>
      <c r="S16">
        <v>1750</v>
      </c>
      <c r="T16" s="29">
        <f t="shared" si="0"/>
        <v>1720.2</v>
      </c>
    </row>
    <row r="17" spans="2:30" x14ac:dyDescent="0.3">
      <c r="C17">
        <v>1286</v>
      </c>
      <c r="D17">
        <v>50.566382659223812</v>
      </c>
      <c r="F17">
        <v>784</v>
      </c>
      <c r="G17">
        <v>40.462899487480918</v>
      </c>
      <c r="I17">
        <v>1040</v>
      </c>
      <c r="J17">
        <v>40.616328795743243</v>
      </c>
      <c r="N17">
        <v>35</v>
      </c>
      <c r="O17">
        <v>1767</v>
      </c>
      <c r="P17">
        <v>1788</v>
      </c>
      <c r="Q17">
        <v>1770</v>
      </c>
      <c r="R17">
        <v>1827</v>
      </c>
      <c r="S17">
        <v>1834</v>
      </c>
      <c r="T17" s="29">
        <f t="shared" si="0"/>
        <v>1797.2</v>
      </c>
    </row>
    <row r="18" spans="2:30" x14ac:dyDescent="0.3">
      <c r="C18">
        <v>1290</v>
      </c>
      <c r="D18">
        <v>55.848268207488758</v>
      </c>
      <c r="F18">
        <v>789</v>
      </c>
      <c r="G18">
        <v>45.434661965853927</v>
      </c>
      <c r="I18">
        <v>1046</v>
      </c>
      <c r="J18">
        <v>45.682760421767462</v>
      </c>
      <c r="N18">
        <v>40</v>
      </c>
      <c r="O18">
        <v>1857</v>
      </c>
      <c r="P18">
        <v>1880</v>
      </c>
      <c r="Q18">
        <v>1853</v>
      </c>
      <c r="R18">
        <v>1909</v>
      </c>
      <c r="S18">
        <v>1925</v>
      </c>
      <c r="T18" s="29">
        <f t="shared" si="0"/>
        <v>1884.8</v>
      </c>
    </row>
    <row r="19" spans="2:30" x14ac:dyDescent="0.3">
      <c r="C19">
        <v>1298</v>
      </c>
      <c r="D19">
        <v>65.837495511376744</v>
      </c>
      <c r="F19">
        <v>794</v>
      </c>
      <c r="G19">
        <v>50.455391244736212</v>
      </c>
      <c r="I19">
        <v>1052</v>
      </c>
      <c r="J19">
        <v>50.403159990859628</v>
      </c>
      <c r="N19">
        <v>45</v>
      </c>
      <c r="O19">
        <v>1950</v>
      </c>
      <c r="P19">
        <v>1984</v>
      </c>
      <c r="Q19">
        <v>1950</v>
      </c>
      <c r="R19">
        <v>2013</v>
      </c>
      <c r="S19">
        <v>2008</v>
      </c>
      <c r="T19" s="29">
        <f t="shared" si="0"/>
        <v>1981</v>
      </c>
    </row>
    <row r="20" spans="2:30" x14ac:dyDescent="0.3">
      <c r="C20">
        <v>1302</v>
      </c>
      <c r="D20">
        <v>70.371821238533755</v>
      </c>
      <c r="F20">
        <v>799</v>
      </c>
      <c r="G20">
        <v>55.342277935559842</v>
      </c>
      <c r="I20">
        <v>1059</v>
      </c>
      <c r="J20">
        <v>55.466327163516567</v>
      </c>
      <c r="N20">
        <v>50</v>
      </c>
      <c r="O20">
        <v>2041</v>
      </c>
      <c r="P20">
        <v>2074</v>
      </c>
      <c r="Q20">
        <v>2037</v>
      </c>
      <c r="R20">
        <v>2105</v>
      </c>
      <c r="S20">
        <v>2098</v>
      </c>
      <c r="T20" s="29">
        <f t="shared" si="0"/>
        <v>2071</v>
      </c>
    </row>
    <row r="21" spans="2:30" x14ac:dyDescent="0.3">
      <c r="B21" s="44">
        <f>T10</f>
        <v>1310.2</v>
      </c>
      <c r="C21" s="41">
        <v>1307</v>
      </c>
      <c r="D21" s="50">
        <v>75.30114582313206</v>
      </c>
      <c r="F21">
        <v>804</v>
      </c>
      <c r="G21">
        <v>60.101850945059397</v>
      </c>
      <c r="I21">
        <v>1066</v>
      </c>
      <c r="J21">
        <v>60.340156040871094</v>
      </c>
      <c r="N21">
        <v>55</v>
      </c>
      <c r="O21">
        <v>2129</v>
      </c>
      <c r="P21">
        <v>2155</v>
      </c>
      <c r="Q21">
        <v>2119</v>
      </c>
      <c r="R21">
        <v>2182</v>
      </c>
      <c r="S21">
        <v>2190</v>
      </c>
      <c r="T21" s="29">
        <f t="shared" si="0"/>
        <v>2155</v>
      </c>
      <c r="V21" s="6" t="s">
        <v>1</v>
      </c>
      <c r="W21" s="6"/>
      <c r="X21" s="6" t="s">
        <v>54</v>
      </c>
      <c r="Y21" s="6" t="s">
        <v>56</v>
      </c>
      <c r="Z21" s="6" t="s">
        <v>54</v>
      </c>
      <c r="AA21" s="6"/>
      <c r="AB21" s="6" t="s">
        <v>56</v>
      </c>
      <c r="AC21" s="6" t="s">
        <v>54</v>
      </c>
      <c r="AD21" s="6"/>
    </row>
    <row r="22" spans="2:30" x14ac:dyDescent="0.3">
      <c r="C22" s="10">
        <v>1313</v>
      </c>
      <c r="D22" s="51">
        <v>80.560180197826043</v>
      </c>
      <c r="F22">
        <v>810</v>
      </c>
      <c r="G22">
        <v>65.517579081382991</v>
      </c>
      <c r="I22">
        <v>1074</v>
      </c>
      <c r="J22">
        <v>65.409852120262585</v>
      </c>
      <c r="N22">
        <v>60</v>
      </c>
      <c r="O22">
        <v>2210</v>
      </c>
      <c r="P22">
        <v>2243</v>
      </c>
      <c r="Q22">
        <v>2206</v>
      </c>
      <c r="R22">
        <v>2264</v>
      </c>
      <c r="S22">
        <v>2278</v>
      </c>
      <c r="T22" s="29">
        <f t="shared" si="0"/>
        <v>2240.1999999999998</v>
      </c>
      <c r="W22" s="6" t="s">
        <v>27</v>
      </c>
      <c r="X22" s="6" t="s">
        <v>55</v>
      </c>
      <c r="Y22" s="6" t="s">
        <v>57</v>
      </c>
      <c r="Z22" s="6" t="s">
        <v>55</v>
      </c>
      <c r="AA22" s="6" t="s">
        <v>29</v>
      </c>
      <c r="AB22" s="6" t="s">
        <v>57</v>
      </c>
      <c r="AC22" s="6" t="s">
        <v>55</v>
      </c>
      <c r="AD22" s="6" t="s">
        <v>5</v>
      </c>
    </row>
    <row r="23" spans="2:30" x14ac:dyDescent="0.3">
      <c r="C23">
        <v>1320</v>
      </c>
      <c r="D23">
        <v>85.548264943035463</v>
      </c>
      <c r="F23">
        <v>816</v>
      </c>
      <c r="G23">
        <v>70.554630627101673</v>
      </c>
      <c r="I23">
        <v>1082</v>
      </c>
      <c r="J23">
        <v>70.159631769660294</v>
      </c>
      <c r="N23">
        <v>65</v>
      </c>
      <c r="O23">
        <v>2271</v>
      </c>
      <c r="P23">
        <v>2333</v>
      </c>
      <c r="Q23">
        <v>2289</v>
      </c>
      <c r="R23">
        <v>2337</v>
      </c>
      <c r="S23">
        <v>2353</v>
      </c>
      <c r="T23" s="29">
        <f t="shared" si="0"/>
        <v>2316.6</v>
      </c>
      <c r="V23" s="6"/>
      <c r="W23" s="6" t="s">
        <v>4</v>
      </c>
      <c r="X23" s="6" t="s">
        <v>28</v>
      </c>
      <c r="Y23" s="6" t="s">
        <v>3</v>
      </c>
      <c r="Z23" s="6" t="s">
        <v>3</v>
      </c>
      <c r="AA23" s="6" t="s">
        <v>30</v>
      </c>
      <c r="AB23" s="6" t="s">
        <v>5</v>
      </c>
      <c r="AC23" s="6" t="s">
        <v>5</v>
      </c>
      <c r="AD23" s="6" t="s">
        <v>31</v>
      </c>
    </row>
    <row r="24" spans="2:30" x14ac:dyDescent="0.3">
      <c r="C24">
        <v>1328</v>
      </c>
      <c r="D24">
        <v>90.173995364476383</v>
      </c>
      <c r="E24" s="44">
        <f>T10</f>
        <v>1310.2</v>
      </c>
      <c r="F24" s="41">
        <v>822</v>
      </c>
      <c r="G24" s="21">
        <v>75.369699343845085</v>
      </c>
      <c r="H24" s="21"/>
      <c r="I24" s="21">
        <v>1092</v>
      </c>
      <c r="J24" s="50">
        <v>75.552508732412889</v>
      </c>
      <c r="N24">
        <v>70</v>
      </c>
      <c r="O24">
        <v>2332</v>
      </c>
      <c r="P24">
        <v>2400</v>
      </c>
      <c r="Q24">
        <v>2354</v>
      </c>
      <c r="R24">
        <v>2406</v>
      </c>
      <c r="S24">
        <v>2409</v>
      </c>
      <c r="T24" s="29">
        <f t="shared" si="0"/>
        <v>2380.1999999999998</v>
      </c>
      <c r="W24" s="59">
        <f>T9</f>
        <v>1244.8</v>
      </c>
      <c r="X24" s="60">
        <f>B32</f>
        <v>8.7211199999999849</v>
      </c>
      <c r="Y24" s="59">
        <f>T31</f>
        <v>737.6</v>
      </c>
      <c r="Z24" s="59">
        <f>F32</f>
        <v>739.52724066999701</v>
      </c>
      <c r="AA24" s="61">
        <f>(Z24-Y24)/Y24</f>
        <v>2.6128534029243363E-3</v>
      </c>
      <c r="AB24" s="59">
        <f>T53</f>
        <v>881</v>
      </c>
      <c r="AC24" s="59">
        <f>J32</f>
        <v>991.78574938574934</v>
      </c>
      <c r="AD24" s="61">
        <f>(AC24-AB24)/AB24</f>
        <v>0.12574999930278019</v>
      </c>
    </row>
    <row r="25" spans="2:30" x14ac:dyDescent="0.3">
      <c r="C25">
        <v>1342</v>
      </c>
      <c r="D25">
        <v>95.116377762543863</v>
      </c>
      <c r="F25" s="10">
        <v>830</v>
      </c>
      <c r="G25" s="11">
        <v>80.45245323670575</v>
      </c>
      <c r="H25" s="11"/>
      <c r="I25" s="11">
        <v>1101</v>
      </c>
      <c r="J25" s="51">
        <v>80.184768060588397</v>
      </c>
      <c r="N25">
        <v>75</v>
      </c>
      <c r="O25">
        <v>2400</v>
      </c>
      <c r="P25">
        <v>2489</v>
      </c>
      <c r="Q25">
        <v>2438</v>
      </c>
      <c r="R25">
        <v>2484</v>
      </c>
      <c r="S25">
        <v>2463</v>
      </c>
      <c r="T25" s="29">
        <f t="shared" si="0"/>
        <v>2454.8000000000002</v>
      </c>
      <c r="V25" s="2"/>
      <c r="W25" s="59">
        <f>T10</f>
        <v>1310.2</v>
      </c>
      <c r="X25" s="60">
        <f>B43</f>
        <v>78.09030000000007</v>
      </c>
      <c r="Y25" s="59">
        <f>T32</f>
        <v>827.2</v>
      </c>
      <c r="Z25" s="59">
        <f>F43</f>
        <v>826.33448764363311</v>
      </c>
      <c r="AA25" s="61">
        <f>(Z25-Y25)/Y25</f>
        <v>-1.0463157112753081E-3</v>
      </c>
      <c r="AB25" s="59">
        <f>T54</f>
        <v>979.8</v>
      </c>
      <c r="AC25" s="59">
        <f>J43</f>
        <v>1096.9114047017681</v>
      </c>
      <c r="AD25" s="61">
        <f>(AC25-AB25)/AB25</f>
        <v>0.11952582639494606</v>
      </c>
    </row>
    <row r="26" spans="2:30" x14ac:dyDescent="0.3">
      <c r="F26">
        <v>839</v>
      </c>
      <c r="G26">
        <v>85.352397740998526</v>
      </c>
      <c r="I26">
        <v>1111</v>
      </c>
      <c r="J26">
        <v>85.081448111513865</v>
      </c>
      <c r="N26">
        <v>80</v>
      </c>
      <c r="O26">
        <v>2475</v>
      </c>
      <c r="P26">
        <v>2571</v>
      </c>
      <c r="Q26">
        <v>2512</v>
      </c>
      <c r="R26">
        <v>2563</v>
      </c>
      <c r="S26">
        <v>2550</v>
      </c>
      <c r="T26" s="29">
        <f t="shared" si="0"/>
        <v>2534.1999999999998</v>
      </c>
      <c r="V26" s="2"/>
      <c r="X26" s="28"/>
      <c r="AA26" s="17"/>
      <c r="AD26" s="17"/>
    </row>
    <row r="27" spans="2:30" x14ac:dyDescent="0.3">
      <c r="F27">
        <v>851</v>
      </c>
      <c r="G27">
        <v>90.229491071720318</v>
      </c>
      <c r="I27">
        <v>1125</v>
      </c>
      <c r="J27">
        <v>90.330689126105966</v>
      </c>
      <c r="N27">
        <v>85</v>
      </c>
      <c r="O27">
        <v>2577</v>
      </c>
      <c r="P27">
        <v>2682</v>
      </c>
      <c r="Q27">
        <v>2630</v>
      </c>
      <c r="R27">
        <v>2694</v>
      </c>
      <c r="S27">
        <v>2649</v>
      </c>
      <c r="T27" s="29">
        <f t="shared" si="0"/>
        <v>2646.4</v>
      </c>
    </row>
    <row r="28" spans="2:30" x14ac:dyDescent="0.3">
      <c r="F28">
        <v>871</v>
      </c>
      <c r="G28">
        <v>95.122906669278493</v>
      </c>
      <c r="I28">
        <v>1144</v>
      </c>
      <c r="J28">
        <v>95.096791042340115</v>
      </c>
      <c r="N28">
        <v>90</v>
      </c>
      <c r="O28">
        <v>2753</v>
      </c>
      <c r="P28">
        <v>3405</v>
      </c>
      <c r="Q28">
        <v>3086</v>
      </c>
      <c r="R28">
        <v>3283</v>
      </c>
      <c r="S28">
        <v>2793</v>
      </c>
      <c r="T28" s="29">
        <f t="shared" si="0"/>
        <v>3064</v>
      </c>
    </row>
    <row r="29" spans="2:30" x14ac:dyDescent="0.3">
      <c r="N29">
        <v>95</v>
      </c>
      <c r="O29">
        <v>3691</v>
      </c>
      <c r="P29">
        <v>4297</v>
      </c>
      <c r="Q29">
        <v>3918</v>
      </c>
      <c r="R29">
        <v>4114</v>
      </c>
      <c r="S29">
        <v>3741</v>
      </c>
      <c r="T29" s="29">
        <f t="shared" si="0"/>
        <v>3952.2</v>
      </c>
    </row>
    <row r="30" spans="2:30" x14ac:dyDescent="0.3">
      <c r="B30" s="54" t="s">
        <v>50</v>
      </c>
      <c r="C30" s="11"/>
      <c r="D30" s="11"/>
      <c r="F30" s="54" t="s">
        <v>52</v>
      </c>
      <c r="G30" s="11"/>
      <c r="H30" s="11"/>
      <c r="J30" s="54" t="s">
        <v>51</v>
      </c>
      <c r="K30" s="11"/>
      <c r="L30" s="11"/>
      <c r="N30" s="14" t="s">
        <v>3</v>
      </c>
      <c r="O30" s="14" t="s">
        <v>41</v>
      </c>
      <c r="P30" s="14" t="s">
        <v>42</v>
      </c>
      <c r="Q30" s="14" t="s">
        <v>43</v>
      </c>
      <c r="R30" s="14" t="s">
        <v>44</v>
      </c>
      <c r="S30" s="14" t="s">
        <v>45</v>
      </c>
      <c r="T30" s="29"/>
    </row>
    <row r="31" spans="2:30" x14ac:dyDescent="0.3">
      <c r="N31">
        <v>1</v>
      </c>
      <c r="O31">
        <v>711</v>
      </c>
      <c r="P31">
        <v>752</v>
      </c>
      <c r="Q31">
        <v>729</v>
      </c>
      <c r="R31">
        <v>747</v>
      </c>
      <c r="S31">
        <v>749</v>
      </c>
      <c r="T31" s="44">
        <f t="shared" ref="T31:T51" si="1">AVERAGE(O31:S31)</f>
        <v>737.6</v>
      </c>
    </row>
    <row r="32" spans="2:30" x14ac:dyDescent="0.3">
      <c r="B32" s="20">
        <f xml:space="preserve"> C33*D32 - D33</f>
        <v>8.7211199999999849</v>
      </c>
      <c r="C32" t="s">
        <v>24</v>
      </c>
      <c r="D32" s="29">
        <f>T9</f>
        <v>1244.8</v>
      </c>
      <c r="F32" s="20">
        <f>(B32+H33)/G33</f>
        <v>739.52724066999701</v>
      </c>
      <c r="G32" t="s">
        <v>25</v>
      </c>
      <c r="J32" s="20">
        <f>(B32+L33)/K33</f>
        <v>991.78574938574934</v>
      </c>
      <c r="K32" t="s">
        <v>25</v>
      </c>
      <c r="N32">
        <v>3</v>
      </c>
      <c r="O32">
        <v>804</v>
      </c>
      <c r="P32">
        <v>831</v>
      </c>
      <c r="Q32">
        <v>813</v>
      </c>
      <c r="R32">
        <v>842</v>
      </c>
      <c r="S32">
        <v>846</v>
      </c>
      <c r="T32" s="44">
        <f t="shared" si="1"/>
        <v>827.2</v>
      </c>
    </row>
    <row r="33" spans="2:20" x14ac:dyDescent="0.3">
      <c r="C33">
        <v>0.40939999999999999</v>
      </c>
      <c r="D33">
        <v>500.9</v>
      </c>
      <c r="G33">
        <v>0.34029999999999999</v>
      </c>
      <c r="H33">
        <v>242.94</v>
      </c>
      <c r="K33">
        <v>0.36630000000000001</v>
      </c>
      <c r="L33">
        <v>354.57</v>
      </c>
      <c r="N33">
        <v>5</v>
      </c>
      <c r="O33">
        <v>861</v>
      </c>
      <c r="P33">
        <v>887</v>
      </c>
      <c r="Q33">
        <v>878</v>
      </c>
      <c r="R33">
        <v>911</v>
      </c>
      <c r="S33">
        <v>908</v>
      </c>
      <c r="T33" s="29">
        <f t="shared" si="1"/>
        <v>889</v>
      </c>
    </row>
    <row r="34" spans="2:20" x14ac:dyDescent="0.3">
      <c r="N34">
        <v>10</v>
      </c>
      <c r="O34">
        <v>981</v>
      </c>
      <c r="P34">
        <v>1005</v>
      </c>
      <c r="Q34">
        <v>999</v>
      </c>
      <c r="R34">
        <v>1032</v>
      </c>
      <c r="S34">
        <v>1030</v>
      </c>
      <c r="T34" s="29">
        <f t="shared" si="1"/>
        <v>1009.4</v>
      </c>
    </row>
    <row r="35" spans="2:20" x14ac:dyDescent="0.3">
      <c r="N35">
        <v>15</v>
      </c>
      <c r="O35">
        <v>1078</v>
      </c>
      <c r="P35">
        <v>1095</v>
      </c>
      <c r="Q35">
        <v>1095</v>
      </c>
      <c r="R35">
        <v>1127</v>
      </c>
      <c r="S35">
        <v>1131</v>
      </c>
      <c r="T35" s="29">
        <f t="shared" si="1"/>
        <v>1105.2</v>
      </c>
    </row>
    <row r="36" spans="2:20" x14ac:dyDescent="0.3">
      <c r="N36">
        <v>20</v>
      </c>
      <c r="O36">
        <v>1163</v>
      </c>
      <c r="P36">
        <v>1187</v>
      </c>
      <c r="Q36">
        <v>1176</v>
      </c>
      <c r="R36">
        <v>1223</v>
      </c>
      <c r="S36">
        <v>1217</v>
      </c>
      <c r="T36" s="29">
        <f t="shared" si="1"/>
        <v>1193.2</v>
      </c>
    </row>
    <row r="37" spans="2:20" x14ac:dyDescent="0.3">
      <c r="N37">
        <v>25</v>
      </c>
      <c r="O37">
        <v>1262</v>
      </c>
      <c r="P37">
        <v>1284</v>
      </c>
      <c r="Q37">
        <v>1270</v>
      </c>
      <c r="R37">
        <v>1331</v>
      </c>
      <c r="S37">
        <v>1317</v>
      </c>
      <c r="T37" s="29">
        <f t="shared" si="1"/>
        <v>1292.8</v>
      </c>
    </row>
    <row r="38" spans="2:20" x14ac:dyDescent="0.3">
      <c r="N38">
        <v>30</v>
      </c>
      <c r="O38">
        <v>1362</v>
      </c>
      <c r="P38">
        <v>1391</v>
      </c>
      <c r="Q38">
        <v>1367</v>
      </c>
      <c r="R38">
        <v>1433</v>
      </c>
      <c r="S38">
        <v>1408</v>
      </c>
      <c r="T38" s="29">
        <f t="shared" si="1"/>
        <v>1392.2</v>
      </c>
    </row>
    <row r="39" spans="2:20" x14ac:dyDescent="0.3">
      <c r="N39">
        <v>35</v>
      </c>
      <c r="O39">
        <v>1473</v>
      </c>
      <c r="P39">
        <v>1494</v>
      </c>
      <c r="Q39">
        <v>1463</v>
      </c>
      <c r="R39">
        <v>1541</v>
      </c>
      <c r="S39">
        <v>1530</v>
      </c>
      <c r="T39" s="29">
        <f t="shared" si="1"/>
        <v>1500.2</v>
      </c>
    </row>
    <row r="40" spans="2:20" x14ac:dyDescent="0.3">
      <c r="N40">
        <v>40</v>
      </c>
      <c r="O40">
        <v>1594</v>
      </c>
      <c r="P40">
        <v>1618</v>
      </c>
      <c r="Q40">
        <v>1577</v>
      </c>
      <c r="R40">
        <v>1654</v>
      </c>
      <c r="S40">
        <v>1661</v>
      </c>
      <c r="T40" s="29">
        <f t="shared" si="1"/>
        <v>1620.8</v>
      </c>
    </row>
    <row r="41" spans="2:20" x14ac:dyDescent="0.3">
      <c r="N41">
        <v>45</v>
      </c>
      <c r="O41">
        <v>1718</v>
      </c>
      <c r="P41">
        <v>1763</v>
      </c>
      <c r="Q41">
        <v>1711</v>
      </c>
      <c r="R41">
        <v>1796</v>
      </c>
      <c r="S41">
        <v>1781</v>
      </c>
      <c r="T41" s="29">
        <f t="shared" si="1"/>
        <v>1753.8</v>
      </c>
    </row>
    <row r="42" spans="2:20" x14ac:dyDescent="0.3">
      <c r="N42">
        <v>50</v>
      </c>
      <c r="O42">
        <v>1843</v>
      </c>
      <c r="P42">
        <v>1884</v>
      </c>
      <c r="Q42">
        <v>1833</v>
      </c>
      <c r="R42">
        <v>1924</v>
      </c>
      <c r="S42">
        <v>1910</v>
      </c>
      <c r="T42" s="29">
        <f t="shared" si="1"/>
        <v>1878.8</v>
      </c>
    </row>
    <row r="43" spans="2:20" x14ac:dyDescent="0.3">
      <c r="B43" s="20">
        <f xml:space="preserve"> C44*D43 - D44</f>
        <v>78.09030000000007</v>
      </c>
      <c r="C43" t="s">
        <v>24</v>
      </c>
      <c r="D43" s="29">
        <f>T10</f>
        <v>1310.2</v>
      </c>
      <c r="F43" s="20">
        <f>(B43+H44)/G44</f>
        <v>826.33448764363311</v>
      </c>
      <c r="G43" t="s">
        <v>25</v>
      </c>
      <c r="J43" s="20">
        <f>(B43+L44)/K44</f>
        <v>1096.9114047017681</v>
      </c>
      <c r="K43" t="s">
        <v>25</v>
      </c>
      <c r="N43">
        <v>55</v>
      </c>
      <c r="O43">
        <v>1961</v>
      </c>
      <c r="P43">
        <v>1995</v>
      </c>
      <c r="Q43">
        <v>1946</v>
      </c>
      <c r="R43">
        <v>2031</v>
      </c>
      <c r="S43">
        <v>2042</v>
      </c>
      <c r="T43" s="29">
        <f t="shared" si="1"/>
        <v>1995</v>
      </c>
    </row>
    <row r="44" spans="2:20" x14ac:dyDescent="0.3">
      <c r="C44">
        <v>0.87649999999999995</v>
      </c>
      <c r="D44">
        <v>1070.3</v>
      </c>
      <c r="G44">
        <v>0.63529999999999998</v>
      </c>
      <c r="H44">
        <v>446.88</v>
      </c>
      <c r="K44">
        <v>0.51470000000000005</v>
      </c>
      <c r="L44">
        <v>486.49</v>
      </c>
      <c r="N44">
        <v>60</v>
      </c>
      <c r="O44">
        <v>2070</v>
      </c>
      <c r="P44">
        <v>2116</v>
      </c>
      <c r="Q44">
        <v>2065</v>
      </c>
      <c r="R44">
        <v>2146</v>
      </c>
      <c r="S44">
        <v>2167</v>
      </c>
      <c r="T44" s="29">
        <f t="shared" si="1"/>
        <v>2112.8000000000002</v>
      </c>
    </row>
    <row r="45" spans="2:20" x14ac:dyDescent="0.3">
      <c r="N45">
        <v>65</v>
      </c>
      <c r="O45">
        <v>2153</v>
      </c>
      <c r="P45">
        <v>2239</v>
      </c>
      <c r="Q45">
        <v>2180</v>
      </c>
      <c r="R45">
        <v>2245</v>
      </c>
      <c r="S45">
        <v>2274</v>
      </c>
      <c r="T45" s="29">
        <f t="shared" si="1"/>
        <v>2218.1999999999998</v>
      </c>
    </row>
    <row r="46" spans="2:20" x14ac:dyDescent="0.3">
      <c r="N46">
        <v>70</v>
      </c>
      <c r="O46">
        <v>2234</v>
      </c>
      <c r="P46">
        <v>2330</v>
      </c>
      <c r="Q46">
        <v>2270</v>
      </c>
      <c r="R46">
        <v>2344</v>
      </c>
      <c r="S46">
        <v>2354</v>
      </c>
      <c r="T46" s="29">
        <f t="shared" si="1"/>
        <v>2306.4</v>
      </c>
    </row>
    <row r="47" spans="2:20" x14ac:dyDescent="0.3">
      <c r="N47">
        <v>75</v>
      </c>
      <c r="O47">
        <v>2326</v>
      </c>
      <c r="P47">
        <v>2451</v>
      </c>
      <c r="Q47">
        <v>2386</v>
      </c>
      <c r="R47">
        <v>2449</v>
      </c>
      <c r="S47">
        <v>2432</v>
      </c>
      <c r="T47" s="29">
        <f t="shared" si="1"/>
        <v>2408.8000000000002</v>
      </c>
    </row>
    <row r="48" spans="2:20" x14ac:dyDescent="0.3">
      <c r="N48">
        <v>80</v>
      </c>
      <c r="O48">
        <v>2426</v>
      </c>
      <c r="P48">
        <v>2564</v>
      </c>
      <c r="Q48">
        <v>2487</v>
      </c>
      <c r="R48">
        <v>2561</v>
      </c>
      <c r="S48">
        <v>2556</v>
      </c>
      <c r="T48" s="29">
        <f t="shared" si="1"/>
        <v>2518.8000000000002</v>
      </c>
    </row>
    <row r="49" spans="14:20" x14ac:dyDescent="0.3">
      <c r="N49">
        <v>85</v>
      </c>
      <c r="O49">
        <v>2562</v>
      </c>
      <c r="P49">
        <v>2713</v>
      </c>
      <c r="Q49">
        <v>2649</v>
      </c>
      <c r="R49">
        <v>2740</v>
      </c>
      <c r="S49">
        <v>2694</v>
      </c>
      <c r="T49" s="29">
        <f t="shared" si="1"/>
        <v>2671.6</v>
      </c>
    </row>
    <row r="50" spans="14:20" x14ac:dyDescent="0.3">
      <c r="N50">
        <v>90</v>
      </c>
      <c r="O50">
        <v>2798</v>
      </c>
      <c r="P50">
        <v>3699</v>
      </c>
      <c r="Q50">
        <v>3272</v>
      </c>
      <c r="R50">
        <v>3551</v>
      </c>
      <c r="S50">
        <v>2898</v>
      </c>
      <c r="T50" s="29">
        <f t="shared" si="1"/>
        <v>3243.6</v>
      </c>
    </row>
    <row r="51" spans="14:20" x14ac:dyDescent="0.3">
      <c r="N51">
        <v>95</v>
      </c>
      <c r="O51">
        <v>4054</v>
      </c>
      <c r="P51">
        <v>4911</v>
      </c>
      <c r="Q51">
        <v>4438</v>
      </c>
      <c r="R51">
        <v>4698</v>
      </c>
      <c r="S51">
        <v>4252</v>
      </c>
      <c r="T51" s="29">
        <f t="shared" si="1"/>
        <v>4470.6000000000004</v>
      </c>
    </row>
    <row r="52" spans="14:20" x14ac:dyDescent="0.3">
      <c r="N52" s="14" t="s">
        <v>5</v>
      </c>
      <c r="O52" s="14" t="s">
        <v>41</v>
      </c>
      <c r="P52" s="14" t="s">
        <v>42</v>
      </c>
      <c r="Q52" s="14" t="s">
        <v>43</v>
      </c>
      <c r="R52" s="14" t="s">
        <v>44</v>
      </c>
      <c r="S52" s="14" t="s">
        <v>45</v>
      </c>
      <c r="T52" s="29"/>
    </row>
    <row r="53" spans="14:20" x14ac:dyDescent="0.3">
      <c r="N53">
        <v>1</v>
      </c>
      <c r="O53">
        <v>836</v>
      </c>
      <c r="P53">
        <v>887</v>
      </c>
      <c r="Q53">
        <v>881</v>
      </c>
      <c r="R53">
        <v>917</v>
      </c>
      <c r="S53">
        <v>884</v>
      </c>
      <c r="T53" s="44">
        <f t="shared" ref="T53:T73" si="2">AVERAGE(O53:S53)</f>
        <v>881</v>
      </c>
    </row>
    <row r="54" spans="14:20" x14ac:dyDescent="0.3">
      <c r="N54">
        <v>3</v>
      </c>
      <c r="O54">
        <v>934</v>
      </c>
      <c r="P54">
        <v>993</v>
      </c>
      <c r="Q54">
        <v>980</v>
      </c>
      <c r="R54">
        <v>999</v>
      </c>
      <c r="S54">
        <v>993</v>
      </c>
      <c r="T54" s="44">
        <f t="shared" si="2"/>
        <v>979.8</v>
      </c>
    </row>
    <row r="55" spans="14:20" x14ac:dyDescent="0.3">
      <c r="N55">
        <v>5</v>
      </c>
      <c r="O55">
        <v>998</v>
      </c>
      <c r="P55">
        <v>1056</v>
      </c>
      <c r="Q55">
        <v>1030</v>
      </c>
      <c r="R55">
        <v>1069</v>
      </c>
      <c r="S55">
        <v>1057</v>
      </c>
      <c r="T55" s="29">
        <f t="shared" si="2"/>
        <v>1042</v>
      </c>
    </row>
    <row r="56" spans="14:20" x14ac:dyDescent="0.3">
      <c r="N56">
        <v>10</v>
      </c>
      <c r="O56">
        <v>1110</v>
      </c>
      <c r="P56">
        <v>1167</v>
      </c>
      <c r="Q56">
        <v>1159</v>
      </c>
      <c r="R56">
        <v>1181</v>
      </c>
      <c r="S56">
        <v>1167</v>
      </c>
      <c r="T56" s="29">
        <f t="shared" si="2"/>
        <v>1156.8</v>
      </c>
    </row>
    <row r="57" spans="14:20" x14ac:dyDescent="0.3">
      <c r="N57">
        <v>15</v>
      </c>
      <c r="O57">
        <v>1210</v>
      </c>
      <c r="P57">
        <v>1246</v>
      </c>
      <c r="Q57">
        <v>1245</v>
      </c>
      <c r="R57">
        <v>1268</v>
      </c>
      <c r="S57">
        <v>1264</v>
      </c>
      <c r="T57" s="29">
        <f t="shared" si="2"/>
        <v>1246.5999999999999</v>
      </c>
    </row>
    <row r="58" spans="14:20" x14ac:dyDescent="0.3">
      <c r="N58">
        <v>20</v>
      </c>
      <c r="O58">
        <v>1296</v>
      </c>
      <c r="P58">
        <v>1331</v>
      </c>
      <c r="Q58">
        <v>1323</v>
      </c>
      <c r="R58">
        <v>1356</v>
      </c>
      <c r="S58">
        <v>1358</v>
      </c>
      <c r="T58" s="29">
        <f t="shared" si="2"/>
        <v>1332.8</v>
      </c>
    </row>
    <row r="59" spans="14:20" x14ac:dyDescent="0.3">
      <c r="N59">
        <v>25</v>
      </c>
      <c r="O59">
        <v>1389</v>
      </c>
      <c r="P59">
        <v>1418</v>
      </c>
      <c r="Q59">
        <v>1402</v>
      </c>
      <c r="R59">
        <v>1458</v>
      </c>
      <c r="S59">
        <v>1434</v>
      </c>
      <c r="T59" s="29">
        <f t="shared" si="2"/>
        <v>1420.2</v>
      </c>
    </row>
    <row r="60" spans="14:20" x14ac:dyDescent="0.3">
      <c r="N60">
        <v>30</v>
      </c>
      <c r="O60">
        <v>1477</v>
      </c>
      <c r="P60">
        <v>1513</v>
      </c>
      <c r="Q60">
        <v>1492</v>
      </c>
      <c r="R60">
        <v>1550</v>
      </c>
      <c r="S60">
        <v>1514</v>
      </c>
      <c r="T60" s="29">
        <f t="shared" si="2"/>
        <v>1509.2</v>
      </c>
    </row>
    <row r="61" spans="14:20" x14ac:dyDescent="0.3">
      <c r="N61">
        <v>35</v>
      </c>
      <c r="O61">
        <v>1569</v>
      </c>
      <c r="P61">
        <v>1616</v>
      </c>
      <c r="Q61">
        <v>1579</v>
      </c>
      <c r="R61">
        <v>1634</v>
      </c>
      <c r="S61">
        <v>1615</v>
      </c>
      <c r="T61" s="29">
        <f t="shared" si="2"/>
        <v>1602.6</v>
      </c>
    </row>
    <row r="62" spans="14:20" x14ac:dyDescent="0.3">
      <c r="N62">
        <v>40</v>
      </c>
      <c r="O62">
        <v>1672</v>
      </c>
      <c r="P62">
        <v>1722</v>
      </c>
      <c r="Q62">
        <v>1674</v>
      </c>
      <c r="R62">
        <v>1742</v>
      </c>
      <c r="S62">
        <v>1716</v>
      </c>
      <c r="T62" s="29">
        <f t="shared" si="2"/>
        <v>1705.2</v>
      </c>
    </row>
    <row r="63" spans="14:20" x14ac:dyDescent="0.3">
      <c r="N63">
        <v>45</v>
      </c>
      <c r="O63">
        <v>1788</v>
      </c>
      <c r="P63">
        <v>1850</v>
      </c>
      <c r="Q63">
        <v>1786</v>
      </c>
      <c r="R63">
        <v>1863</v>
      </c>
      <c r="S63">
        <v>1836</v>
      </c>
      <c r="T63" s="29">
        <f t="shared" si="2"/>
        <v>1824.6</v>
      </c>
    </row>
    <row r="64" spans="14:20" x14ac:dyDescent="0.3">
      <c r="N64">
        <v>50</v>
      </c>
      <c r="O64">
        <v>1906</v>
      </c>
      <c r="P64">
        <v>1957</v>
      </c>
      <c r="Q64">
        <v>1894</v>
      </c>
      <c r="R64">
        <v>1964</v>
      </c>
      <c r="S64">
        <v>1933</v>
      </c>
      <c r="T64" s="29">
        <f t="shared" si="2"/>
        <v>1930.8</v>
      </c>
    </row>
    <row r="65" spans="14:20" x14ac:dyDescent="0.3">
      <c r="N65">
        <v>55</v>
      </c>
      <c r="O65">
        <v>2000</v>
      </c>
      <c r="P65">
        <v>2056</v>
      </c>
      <c r="Q65">
        <v>1994</v>
      </c>
      <c r="R65">
        <v>2058</v>
      </c>
      <c r="S65">
        <v>2057</v>
      </c>
      <c r="T65" s="29">
        <f t="shared" si="2"/>
        <v>2033</v>
      </c>
    </row>
    <row r="66" spans="14:20" x14ac:dyDescent="0.3">
      <c r="N66">
        <v>60</v>
      </c>
      <c r="O66">
        <v>2099</v>
      </c>
      <c r="P66">
        <v>2167</v>
      </c>
      <c r="Q66">
        <v>2101</v>
      </c>
      <c r="R66">
        <v>2151</v>
      </c>
      <c r="S66">
        <v>2162</v>
      </c>
      <c r="T66" s="29">
        <f t="shared" si="2"/>
        <v>2136</v>
      </c>
    </row>
    <row r="67" spans="14:20" x14ac:dyDescent="0.3">
      <c r="N67">
        <v>65</v>
      </c>
      <c r="O67">
        <v>2178</v>
      </c>
      <c r="P67">
        <v>2255</v>
      </c>
      <c r="Q67">
        <v>2188</v>
      </c>
      <c r="R67">
        <v>2236</v>
      </c>
      <c r="S67">
        <v>2249</v>
      </c>
      <c r="T67" s="29">
        <f t="shared" si="2"/>
        <v>2221.1999999999998</v>
      </c>
    </row>
    <row r="68" spans="14:20" x14ac:dyDescent="0.3">
      <c r="N68">
        <v>70</v>
      </c>
      <c r="O68">
        <v>2242</v>
      </c>
      <c r="P68">
        <v>2337</v>
      </c>
      <c r="Q68">
        <v>2273</v>
      </c>
      <c r="R68">
        <v>2319</v>
      </c>
      <c r="S68">
        <v>2315</v>
      </c>
      <c r="T68" s="29">
        <f t="shared" si="2"/>
        <v>2297.1999999999998</v>
      </c>
    </row>
    <row r="69" spans="14:20" x14ac:dyDescent="0.3">
      <c r="N69">
        <v>75</v>
      </c>
      <c r="O69">
        <v>2302</v>
      </c>
      <c r="P69">
        <v>2428</v>
      </c>
      <c r="Q69">
        <v>2361</v>
      </c>
      <c r="R69">
        <v>2404</v>
      </c>
      <c r="S69">
        <v>2376</v>
      </c>
      <c r="T69" s="29">
        <f t="shared" si="2"/>
        <v>2374.1999999999998</v>
      </c>
    </row>
    <row r="70" spans="14:20" x14ac:dyDescent="0.3">
      <c r="N70">
        <v>80</v>
      </c>
      <c r="O70">
        <v>2384</v>
      </c>
      <c r="P70">
        <v>2535</v>
      </c>
      <c r="Q70">
        <v>2458</v>
      </c>
      <c r="R70">
        <v>2509</v>
      </c>
      <c r="S70">
        <v>2468</v>
      </c>
      <c r="T70" s="29">
        <f t="shared" si="2"/>
        <v>2470.8000000000002</v>
      </c>
    </row>
    <row r="71" spans="14:20" x14ac:dyDescent="0.3">
      <c r="N71">
        <v>85</v>
      </c>
      <c r="O71">
        <v>2516</v>
      </c>
      <c r="P71">
        <v>2706</v>
      </c>
      <c r="Q71">
        <v>2635</v>
      </c>
      <c r="R71">
        <v>2691</v>
      </c>
      <c r="S71">
        <v>2596</v>
      </c>
      <c r="T71" s="29">
        <f t="shared" si="2"/>
        <v>2628.8</v>
      </c>
    </row>
    <row r="72" spans="14:20" x14ac:dyDescent="0.3">
      <c r="N72">
        <v>90</v>
      </c>
      <c r="O72">
        <v>2791</v>
      </c>
      <c r="P72">
        <v>3611</v>
      </c>
      <c r="Q72">
        <v>3205</v>
      </c>
      <c r="R72">
        <v>3410</v>
      </c>
      <c r="S72">
        <v>2845</v>
      </c>
      <c r="T72" s="29">
        <f t="shared" si="2"/>
        <v>3172.4</v>
      </c>
    </row>
    <row r="73" spans="14:20" x14ac:dyDescent="0.3">
      <c r="N73">
        <v>95</v>
      </c>
      <c r="O73" s="11">
        <v>3951</v>
      </c>
      <c r="P73" s="11">
        <v>4650</v>
      </c>
      <c r="Q73" s="11">
        <v>4194</v>
      </c>
      <c r="R73" s="11">
        <v>4399</v>
      </c>
      <c r="S73" s="11">
        <v>4014</v>
      </c>
      <c r="T73" s="29">
        <f t="shared" si="2"/>
        <v>4241.6000000000004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22951-D411-4088-9378-52F2C85D5401}">
  <dimension ref="A1:AD145"/>
  <sheetViews>
    <sheetView topLeftCell="E1" workbookViewId="0">
      <selection activeCell="Y44" sqref="Y44"/>
    </sheetView>
  </sheetViews>
  <sheetFormatPr defaultRowHeight="14.4" x14ac:dyDescent="0.3"/>
  <cols>
    <col min="15" max="19" width="7.88671875" customWidth="1"/>
  </cols>
  <sheetData>
    <row r="1" spans="1:20" x14ac:dyDescent="0.3">
      <c r="A1" s="56" t="s">
        <v>2</v>
      </c>
      <c r="B1" t="s">
        <v>38</v>
      </c>
      <c r="F1" s="20" t="s">
        <v>74</v>
      </c>
      <c r="O1" s="6"/>
    </row>
    <row r="2" spans="1:20" x14ac:dyDescent="0.3">
      <c r="A2" t="s">
        <v>37</v>
      </c>
      <c r="N2" s="12" t="s">
        <v>48</v>
      </c>
      <c r="O2" s="6"/>
      <c r="P2" s="12" t="s">
        <v>71</v>
      </c>
      <c r="Q2" s="6"/>
      <c r="R2" s="6"/>
      <c r="S2" s="6"/>
    </row>
    <row r="3" spans="1:20" x14ac:dyDescent="0.3">
      <c r="A3" t="s">
        <v>39</v>
      </c>
      <c r="O3" s="6"/>
      <c r="P3" s="6"/>
      <c r="Q3" s="6"/>
      <c r="R3" s="6"/>
      <c r="S3" s="6"/>
    </row>
    <row r="4" spans="1:20" x14ac:dyDescent="0.3">
      <c r="C4" s="20" t="s">
        <v>53</v>
      </c>
      <c r="O4" s="25">
        <f>AVERAGE(O6:S6)</f>
        <v>1044.2</v>
      </c>
      <c r="P4" s="26" t="s">
        <v>21</v>
      </c>
      <c r="Q4" s="27"/>
      <c r="R4" s="27"/>
      <c r="S4" s="27"/>
    </row>
    <row r="5" spans="1:20" ht="15.6" x14ac:dyDescent="0.3">
      <c r="C5" s="2" t="s">
        <v>4</v>
      </c>
      <c r="D5" s="2"/>
      <c r="E5" s="2"/>
      <c r="F5" s="2" t="s">
        <v>3</v>
      </c>
      <c r="G5" s="2"/>
      <c r="H5" s="2"/>
      <c r="I5" s="2" t="s">
        <v>5</v>
      </c>
      <c r="K5" s="2"/>
      <c r="N5" s="30" t="s">
        <v>6</v>
      </c>
      <c r="O5" s="5">
        <v>23.33</v>
      </c>
      <c r="P5" s="5">
        <v>22.27</v>
      </c>
      <c r="Q5" s="5">
        <v>25.39</v>
      </c>
      <c r="R5" s="5">
        <v>21.76</v>
      </c>
      <c r="S5" s="5">
        <v>22.09</v>
      </c>
    </row>
    <row r="6" spans="1:20" ht="15.6" x14ac:dyDescent="0.3">
      <c r="B6" s="44">
        <f>T10</f>
        <v>1249.4000000000001</v>
      </c>
      <c r="C6" s="41">
        <v>1238</v>
      </c>
      <c r="D6" s="21">
        <v>1.0021871837560841</v>
      </c>
      <c r="E6" s="21"/>
      <c r="F6" s="21">
        <v>931</v>
      </c>
      <c r="G6" s="21">
        <v>1.00871609049065</v>
      </c>
      <c r="H6" s="21"/>
      <c r="I6" s="21">
        <v>1112</v>
      </c>
      <c r="J6" s="50">
        <v>1.0021871837560821</v>
      </c>
      <c r="N6" s="31" t="s">
        <v>7</v>
      </c>
      <c r="O6" s="6">
        <v>1019</v>
      </c>
      <c r="P6" s="6">
        <v>1033</v>
      </c>
      <c r="Q6" s="6">
        <v>1044</v>
      </c>
      <c r="R6" s="6">
        <v>1048</v>
      </c>
      <c r="S6" s="6">
        <v>1077</v>
      </c>
      <c r="T6" s="29">
        <f>AVERAGE(O6:S6)</f>
        <v>1044.2</v>
      </c>
    </row>
    <row r="7" spans="1:20" ht="15.6" x14ac:dyDescent="0.3">
      <c r="C7" s="10">
        <v>1260</v>
      </c>
      <c r="D7" s="11">
        <v>2.076192341592408</v>
      </c>
      <c r="E7" s="11"/>
      <c r="F7" s="11">
        <v>960</v>
      </c>
      <c r="G7" s="11">
        <v>2.0239610877158669</v>
      </c>
      <c r="H7" s="11"/>
      <c r="I7" s="11">
        <v>1136</v>
      </c>
      <c r="J7" s="51">
        <v>2.0435478079195688</v>
      </c>
      <c r="N7" s="31" t="s">
        <v>8</v>
      </c>
      <c r="O7" s="7" t="s">
        <v>9</v>
      </c>
      <c r="P7" s="7" t="s">
        <v>9</v>
      </c>
      <c r="Q7" s="7" t="s">
        <v>40</v>
      </c>
      <c r="R7" s="7" t="s">
        <v>9</v>
      </c>
      <c r="S7" s="7" t="s">
        <v>9</v>
      </c>
      <c r="T7" s="3" t="s">
        <v>32</v>
      </c>
    </row>
    <row r="8" spans="1:20" ht="15.6" x14ac:dyDescent="0.3">
      <c r="C8">
        <v>1272</v>
      </c>
      <c r="D8">
        <v>3.0783795253484909</v>
      </c>
      <c r="F8">
        <v>976</v>
      </c>
      <c r="G8">
        <v>3.0587928051447868</v>
      </c>
      <c r="I8">
        <v>1149</v>
      </c>
      <c r="J8">
        <v>3.026148271471949</v>
      </c>
      <c r="N8" s="8" t="s">
        <v>10</v>
      </c>
      <c r="O8" s="14" t="s">
        <v>41</v>
      </c>
      <c r="P8" s="14" t="s">
        <v>42</v>
      </c>
      <c r="Q8" s="14" t="s">
        <v>43</v>
      </c>
      <c r="R8" s="14" t="s">
        <v>44</v>
      </c>
      <c r="S8" s="14" t="s">
        <v>45</v>
      </c>
    </row>
    <row r="9" spans="1:20" x14ac:dyDescent="0.3">
      <c r="C9">
        <v>1280</v>
      </c>
      <c r="D9">
        <v>4.0642444422681567</v>
      </c>
      <c r="F9">
        <v>986</v>
      </c>
      <c r="G9">
        <v>4.0544510821663016</v>
      </c>
      <c r="I9">
        <v>1158</v>
      </c>
      <c r="J9">
        <v>4.0838311624718546</v>
      </c>
      <c r="N9" s="11">
        <v>1</v>
      </c>
      <c r="O9" s="11">
        <v>1100</v>
      </c>
      <c r="P9" s="11">
        <v>1159</v>
      </c>
      <c r="Q9" s="11">
        <v>1146</v>
      </c>
      <c r="R9" s="11">
        <v>1190</v>
      </c>
      <c r="S9" s="11">
        <v>1204</v>
      </c>
      <c r="T9" s="63">
        <f t="shared" ref="T9:T29" si="0">AVERAGE(O9:S9)</f>
        <v>1159.8</v>
      </c>
    </row>
    <row r="10" spans="1:20" x14ac:dyDescent="0.3">
      <c r="C10">
        <v>1286</v>
      </c>
      <c r="D10">
        <v>5.0272581856168346</v>
      </c>
      <c r="F10">
        <v>994</v>
      </c>
      <c r="G10">
        <v>5.0370515457186844</v>
      </c>
      <c r="I10">
        <v>1164</v>
      </c>
      <c r="J10">
        <v>5.1317206933699087</v>
      </c>
      <c r="N10" s="10">
        <v>3</v>
      </c>
      <c r="O10" s="11">
        <v>1203</v>
      </c>
      <c r="P10" s="11">
        <v>1241</v>
      </c>
      <c r="Q10" s="11">
        <v>1242</v>
      </c>
      <c r="R10" s="11">
        <v>1271</v>
      </c>
      <c r="S10" s="11">
        <v>1290</v>
      </c>
      <c r="T10" s="62">
        <f t="shared" si="0"/>
        <v>1249.4000000000001</v>
      </c>
    </row>
    <row r="11" spans="1:20" x14ac:dyDescent="0.3">
      <c r="B11" s="44">
        <f>T11</f>
        <v>1307.5999999999999</v>
      </c>
      <c r="C11" s="48">
        <v>1308</v>
      </c>
      <c r="D11" s="49">
        <v>10.22426794633242</v>
      </c>
      <c r="E11" s="49"/>
      <c r="F11" s="49">
        <v>1021</v>
      </c>
      <c r="G11" s="49">
        <v>10.126334345313911</v>
      </c>
      <c r="H11" s="49"/>
      <c r="I11" s="49">
        <v>1183</v>
      </c>
      <c r="J11" s="53">
        <v>10.18509450592501</v>
      </c>
      <c r="N11" s="48">
        <v>5</v>
      </c>
      <c r="O11" s="49">
        <v>1261</v>
      </c>
      <c r="P11" s="49">
        <v>1301</v>
      </c>
      <c r="Q11" s="49">
        <v>1295</v>
      </c>
      <c r="R11" s="49">
        <v>1339</v>
      </c>
      <c r="S11" s="49">
        <v>1342</v>
      </c>
      <c r="T11" s="52">
        <f t="shared" si="0"/>
        <v>1307.5999999999999</v>
      </c>
    </row>
    <row r="12" spans="1:20" x14ac:dyDescent="0.3">
      <c r="C12">
        <v>1320</v>
      </c>
      <c r="D12">
        <v>15.05565892991223</v>
      </c>
      <c r="F12">
        <v>1036</v>
      </c>
      <c r="G12">
        <v>15.052394476544951</v>
      </c>
      <c r="I12">
        <v>1196</v>
      </c>
      <c r="J12">
        <v>15.24499722521468</v>
      </c>
      <c r="N12" s="48">
        <v>10</v>
      </c>
      <c r="O12" s="49">
        <v>1372</v>
      </c>
      <c r="P12" s="49">
        <v>1412</v>
      </c>
      <c r="Q12" s="49">
        <v>1413</v>
      </c>
      <c r="R12" s="49">
        <v>1450</v>
      </c>
      <c r="S12" s="49">
        <v>1450</v>
      </c>
      <c r="T12" s="52">
        <f t="shared" si="0"/>
        <v>1419.4</v>
      </c>
    </row>
    <row r="13" spans="1:20" x14ac:dyDescent="0.3">
      <c r="C13">
        <v>1330</v>
      </c>
      <c r="D13">
        <v>20.461593706133961</v>
      </c>
      <c r="F13">
        <v>1048</v>
      </c>
      <c r="G13">
        <v>20.32775111807533</v>
      </c>
      <c r="I13">
        <v>1206</v>
      </c>
      <c r="J13">
        <v>20.206966343485831</v>
      </c>
      <c r="N13">
        <v>15</v>
      </c>
      <c r="O13">
        <v>1472</v>
      </c>
      <c r="P13">
        <v>1507</v>
      </c>
      <c r="Q13">
        <v>1505</v>
      </c>
      <c r="R13">
        <v>1545</v>
      </c>
      <c r="S13">
        <v>1547</v>
      </c>
      <c r="T13" s="29">
        <f t="shared" si="0"/>
        <v>1515.2</v>
      </c>
    </row>
    <row r="14" spans="1:20" x14ac:dyDescent="0.3">
      <c r="C14">
        <v>1338</v>
      </c>
      <c r="D14">
        <v>25.6096366663403</v>
      </c>
      <c r="F14">
        <v>1058</v>
      </c>
      <c r="G14">
        <v>25.488851891750802</v>
      </c>
      <c r="I14">
        <v>1215</v>
      </c>
      <c r="J14">
        <v>25.129762021349588</v>
      </c>
      <c r="N14">
        <v>20</v>
      </c>
      <c r="O14">
        <v>1568</v>
      </c>
      <c r="P14">
        <v>1590</v>
      </c>
      <c r="Q14">
        <v>1594</v>
      </c>
      <c r="R14">
        <v>1631</v>
      </c>
      <c r="S14">
        <v>1638</v>
      </c>
      <c r="T14" s="29">
        <f t="shared" si="0"/>
        <v>1604.2</v>
      </c>
    </row>
    <row r="15" spans="1:20" x14ac:dyDescent="0.3">
      <c r="C15">
        <v>1344</v>
      </c>
      <c r="D15">
        <v>30.287598341657791</v>
      </c>
      <c r="F15">
        <v>1066</v>
      </c>
      <c r="G15">
        <v>30.437763196552829</v>
      </c>
      <c r="I15">
        <v>1224</v>
      </c>
      <c r="J15">
        <v>30.467143276858369</v>
      </c>
      <c r="N15">
        <v>25</v>
      </c>
      <c r="O15">
        <v>1661</v>
      </c>
      <c r="P15">
        <v>1676</v>
      </c>
      <c r="Q15">
        <v>1688</v>
      </c>
      <c r="R15">
        <v>1731</v>
      </c>
      <c r="S15">
        <v>1716</v>
      </c>
      <c r="T15" s="29">
        <f t="shared" si="0"/>
        <v>1694.4</v>
      </c>
    </row>
    <row r="16" spans="1:20" x14ac:dyDescent="0.3">
      <c r="C16">
        <v>1350</v>
      </c>
      <c r="D16">
        <v>35.448699115333262</v>
      </c>
      <c r="F16">
        <v>1073</v>
      </c>
      <c r="G16">
        <v>35.024320177586361</v>
      </c>
      <c r="I16">
        <v>1231</v>
      </c>
      <c r="J16">
        <v>35.024320177586347</v>
      </c>
      <c r="N16">
        <v>30</v>
      </c>
      <c r="O16">
        <v>1743</v>
      </c>
      <c r="P16">
        <v>1768</v>
      </c>
      <c r="Q16">
        <v>1761</v>
      </c>
      <c r="R16">
        <v>1822</v>
      </c>
      <c r="S16">
        <v>1801</v>
      </c>
      <c r="T16" s="29">
        <f t="shared" si="0"/>
        <v>1779</v>
      </c>
    </row>
    <row r="17" spans="2:30" x14ac:dyDescent="0.3">
      <c r="C17">
        <v>1356</v>
      </c>
      <c r="D17">
        <v>40.590213168805008</v>
      </c>
      <c r="F17">
        <v>1081</v>
      </c>
      <c r="G17">
        <v>40.629386609212411</v>
      </c>
      <c r="I17">
        <v>1238</v>
      </c>
      <c r="J17">
        <v>40.002611562693929</v>
      </c>
      <c r="N17">
        <v>35</v>
      </c>
      <c r="O17">
        <v>1836</v>
      </c>
      <c r="P17">
        <v>1852</v>
      </c>
      <c r="Q17">
        <v>1835</v>
      </c>
      <c r="R17">
        <v>1904</v>
      </c>
      <c r="S17">
        <v>1891</v>
      </c>
      <c r="T17" s="29">
        <f t="shared" si="0"/>
        <v>1863.6</v>
      </c>
    </row>
    <row r="18" spans="2:30" x14ac:dyDescent="0.3">
      <c r="C18">
        <v>1361</v>
      </c>
      <c r="D18">
        <v>45.369372898508303</v>
      </c>
      <c r="F18">
        <v>1088</v>
      </c>
      <c r="G18">
        <v>45.526066660137893</v>
      </c>
      <c r="I18">
        <v>1246</v>
      </c>
      <c r="J18">
        <v>45.656644794829219</v>
      </c>
      <c r="N18">
        <v>40</v>
      </c>
      <c r="O18">
        <v>1930</v>
      </c>
      <c r="P18">
        <v>1953</v>
      </c>
      <c r="Q18">
        <v>1930</v>
      </c>
      <c r="R18">
        <v>1991</v>
      </c>
      <c r="S18">
        <v>1988</v>
      </c>
      <c r="T18" s="29">
        <f t="shared" si="0"/>
        <v>1958.4</v>
      </c>
    </row>
    <row r="19" spans="2:30" x14ac:dyDescent="0.3">
      <c r="C19">
        <v>1367</v>
      </c>
      <c r="D19">
        <v>50.77530767473003</v>
      </c>
      <c r="F19">
        <v>1095</v>
      </c>
      <c r="G19">
        <v>50.638200633304088</v>
      </c>
      <c r="I19">
        <v>1253</v>
      </c>
      <c r="J19">
        <v>50.468449058205337</v>
      </c>
      <c r="N19">
        <v>45</v>
      </c>
      <c r="O19">
        <v>2036</v>
      </c>
      <c r="P19">
        <v>2076</v>
      </c>
      <c r="Q19">
        <v>2042</v>
      </c>
      <c r="R19">
        <v>2106</v>
      </c>
      <c r="S19">
        <v>2090</v>
      </c>
      <c r="T19" s="29">
        <f t="shared" si="0"/>
        <v>2070</v>
      </c>
    </row>
    <row r="20" spans="2:30" x14ac:dyDescent="0.3">
      <c r="C20">
        <v>1372</v>
      </c>
      <c r="D20">
        <v>55.20190644076667</v>
      </c>
      <c r="F20">
        <v>1102</v>
      </c>
      <c r="G20">
        <v>55.433682629843787</v>
      </c>
      <c r="I20">
        <v>1260</v>
      </c>
      <c r="J20">
        <v>55.407567002905509</v>
      </c>
      <c r="N20">
        <v>50</v>
      </c>
      <c r="O20">
        <v>2142</v>
      </c>
      <c r="P20">
        <v>2176</v>
      </c>
      <c r="Q20">
        <v>2143</v>
      </c>
      <c r="R20">
        <v>2215</v>
      </c>
      <c r="S20">
        <v>2190</v>
      </c>
      <c r="T20" s="29">
        <f t="shared" si="0"/>
        <v>2173.1999999999998</v>
      </c>
    </row>
    <row r="21" spans="2:30" x14ac:dyDescent="0.3">
      <c r="C21">
        <v>1378</v>
      </c>
      <c r="D21">
        <v>60.428296281787809</v>
      </c>
      <c r="F21">
        <v>1109</v>
      </c>
      <c r="G21">
        <v>60.438089641889633</v>
      </c>
      <c r="I21">
        <v>1268</v>
      </c>
      <c r="J21">
        <v>60.447883001991492</v>
      </c>
      <c r="N21">
        <v>55</v>
      </c>
      <c r="O21">
        <v>2242</v>
      </c>
      <c r="P21">
        <v>2276</v>
      </c>
      <c r="Q21">
        <v>2244</v>
      </c>
      <c r="R21">
        <v>2303</v>
      </c>
      <c r="S21">
        <v>2305</v>
      </c>
      <c r="T21" s="29">
        <f t="shared" si="0"/>
        <v>2274</v>
      </c>
      <c r="V21" s="6" t="s">
        <v>2</v>
      </c>
      <c r="W21" s="6"/>
      <c r="X21" s="6" t="s">
        <v>54</v>
      </c>
      <c r="Y21" s="6" t="s">
        <v>56</v>
      </c>
      <c r="Z21" s="6" t="s">
        <v>54</v>
      </c>
      <c r="AA21" s="6"/>
      <c r="AB21" s="6" t="s">
        <v>56</v>
      </c>
      <c r="AC21" s="6" t="s">
        <v>54</v>
      </c>
      <c r="AD21" s="6"/>
    </row>
    <row r="22" spans="2:30" x14ac:dyDescent="0.3">
      <c r="C22">
        <v>1384</v>
      </c>
      <c r="D22">
        <v>65.494727907812063</v>
      </c>
      <c r="F22">
        <v>1117</v>
      </c>
      <c r="G22">
        <v>65.622041589136103</v>
      </c>
      <c r="I22">
        <v>1276</v>
      </c>
      <c r="J22">
        <v>65.240100545163884</v>
      </c>
      <c r="N22">
        <v>60</v>
      </c>
      <c r="O22">
        <v>2333</v>
      </c>
      <c r="P22">
        <v>2371</v>
      </c>
      <c r="Q22">
        <v>2325</v>
      </c>
      <c r="R22">
        <v>2392</v>
      </c>
      <c r="S22">
        <v>2388</v>
      </c>
      <c r="T22" s="29">
        <f t="shared" si="0"/>
        <v>2361.8000000000002</v>
      </c>
      <c r="W22" s="6" t="s">
        <v>27</v>
      </c>
      <c r="X22" s="6" t="s">
        <v>55</v>
      </c>
      <c r="Y22" s="6" t="s">
        <v>57</v>
      </c>
      <c r="Z22" s="6" t="s">
        <v>55</v>
      </c>
      <c r="AA22" s="6" t="s">
        <v>29</v>
      </c>
      <c r="AB22" s="6" t="s">
        <v>57</v>
      </c>
      <c r="AC22" s="6" t="s">
        <v>55</v>
      </c>
      <c r="AD22" s="6" t="s">
        <v>5</v>
      </c>
    </row>
    <row r="23" spans="2:30" x14ac:dyDescent="0.3">
      <c r="C23">
        <v>1390</v>
      </c>
      <c r="D23">
        <v>70.251036463944345</v>
      </c>
      <c r="F23">
        <v>1125</v>
      </c>
      <c r="G23">
        <v>70.554630627101702</v>
      </c>
      <c r="I23">
        <v>1285</v>
      </c>
      <c r="J23">
        <v>70.391407958737489</v>
      </c>
      <c r="N23">
        <v>65</v>
      </c>
      <c r="O23">
        <v>2396</v>
      </c>
      <c r="P23">
        <v>2457</v>
      </c>
      <c r="Q23">
        <v>2420</v>
      </c>
      <c r="R23">
        <v>2475</v>
      </c>
      <c r="S23">
        <v>2472</v>
      </c>
      <c r="T23" s="29">
        <f t="shared" si="0"/>
        <v>2444</v>
      </c>
      <c r="V23" s="6"/>
      <c r="W23" s="6" t="s">
        <v>4</v>
      </c>
      <c r="X23" s="6" t="s">
        <v>28</v>
      </c>
      <c r="Y23" s="6" t="s">
        <v>3</v>
      </c>
      <c r="Z23" s="6" t="s">
        <v>3</v>
      </c>
      <c r="AA23" s="6" t="s">
        <v>30</v>
      </c>
      <c r="AB23" s="6" t="s">
        <v>5</v>
      </c>
      <c r="AC23" s="6" t="s">
        <v>5</v>
      </c>
      <c r="AD23" s="6" t="s">
        <v>31</v>
      </c>
    </row>
    <row r="24" spans="2:30" x14ac:dyDescent="0.3">
      <c r="C24">
        <v>1397</v>
      </c>
      <c r="D24">
        <v>75.255443475990205</v>
      </c>
      <c r="F24">
        <v>1133</v>
      </c>
      <c r="G24">
        <v>75.157509874971652</v>
      </c>
      <c r="I24">
        <v>1295</v>
      </c>
      <c r="J24">
        <v>75.415401690987039</v>
      </c>
      <c r="N24">
        <v>70</v>
      </c>
      <c r="O24">
        <v>2455</v>
      </c>
      <c r="P24">
        <v>2534</v>
      </c>
      <c r="Q24">
        <v>2485</v>
      </c>
      <c r="R24">
        <v>2546</v>
      </c>
      <c r="S24">
        <v>2529</v>
      </c>
      <c r="T24" s="29">
        <f t="shared" si="0"/>
        <v>2509.8000000000002</v>
      </c>
      <c r="V24" s="28"/>
      <c r="W24" s="59">
        <f>T10</f>
        <v>1249.4000000000001</v>
      </c>
      <c r="X24" s="60">
        <f>B32</f>
        <v>1.5357200000000049</v>
      </c>
      <c r="Y24" s="59">
        <f>T32</f>
        <v>943.4</v>
      </c>
      <c r="Z24" s="59">
        <f>F32</f>
        <v>946.27771428571418</v>
      </c>
      <c r="AA24" s="61">
        <f>(Z24-Y24)/Y24</f>
        <v>3.050364941397292E-3</v>
      </c>
      <c r="AB24" s="59">
        <f>T54</f>
        <v>997.4</v>
      </c>
      <c r="AC24" s="59">
        <f>J32</f>
        <v>1124.0488479262674</v>
      </c>
      <c r="AD24" s="61">
        <f>(AC24-AB24)/AB24</f>
        <v>0.1269789933088705</v>
      </c>
    </row>
    <row r="25" spans="2:30" x14ac:dyDescent="0.3">
      <c r="C25">
        <v>1405</v>
      </c>
      <c r="D25">
        <v>80.325139555381725</v>
      </c>
      <c r="F25">
        <v>1143</v>
      </c>
      <c r="G25">
        <v>80.246792674566876</v>
      </c>
      <c r="I25">
        <v>1306</v>
      </c>
      <c r="J25">
        <v>80.390428622727313</v>
      </c>
      <c r="N25">
        <v>75</v>
      </c>
      <c r="O25">
        <v>2535</v>
      </c>
      <c r="P25">
        <v>2621</v>
      </c>
      <c r="Q25">
        <v>2562</v>
      </c>
      <c r="R25">
        <v>2624</v>
      </c>
      <c r="S25">
        <v>2594</v>
      </c>
      <c r="T25" s="29">
        <f t="shared" si="0"/>
        <v>2587.1999999999998</v>
      </c>
      <c r="V25" s="28"/>
      <c r="W25" s="59">
        <f t="shared" ref="W25:W26" si="1">T11</f>
        <v>1307.5999999999999</v>
      </c>
      <c r="X25" s="60">
        <f>B43</f>
        <v>10.27</v>
      </c>
      <c r="Y25" s="59">
        <f t="shared" ref="Y25:Y26" si="2">T33</f>
        <v>1017.6</v>
      </c>
      <c r="Z25" s="59">
        <f>F43</f>
        <v>1021</v>
      </c>
      <c r="AA25" s="61">
        <f t="shared" ref="AA25:AA26" si="3">(Z25-Y25)/Y25</f>
        <v>3.3411949685534367E-3</v>
      </c>
      <c r="AB25" s="59">
        <f t="shared" ref="AB25:AB26" si="4">T55</f>
        <v>1072</v>
      </c>
      <c r="AC25" s="59">
        <f>J43</f>
        <v>1183</v>
      </c>
      <c r="AD25" s="61">
        <f t="shared" ref="AD25:AD26" si="5">(AC25-AB25)/AB25</f>
        <v>0.10354477611940298</v>
      </c>
    </row>
    <row r="26" spans="2:30" x14ac:dyDescent="0.3">
      <c r="B26" s="44">
        <f>T12</f>
        <v>1419.4</v>
      </c>
      <c r="C26" s="41">
        <v>1415</v>
      </c>
      <c r="D26" s="21">
        <v>85.39483563477323</v>
      </c>
      <c r="E26" s="21"/>
      <c r="F26" s="21">
        <v>1155</v>
      </c>
      <c r="G26" s="21">
        <v>85.068390298044832</v>
      </c>
      <c r="H26" s="21"/>
      <c r="I26" s="21">
        <v>1318</v>
      </c>
      <c r="J26" s="50">
        <v>85.362191101100322</v>
      </c>
      <c r="N26">
        <v>80</v>
      </c>
      <c r="O26">
        <v>2613</v>
      </c>
      <c r="P26">
        <v>2720</v>
      </c>
      <c r="Q26">
        <v>2643</v>
      </c>
      <c r="R26">
        <v>2718</v>
      </c>
      <c r="S26">
        <v>2684</v>
      </c>
      <c r="T26" s="29">
        <f t="shared" si="0"/>
        <v>2675.6</v>
      </c>
      <c r="V26" s="28"/>
      <c r="W26" s="59">
        <f t="shared" si="1"/>
        <v>1419.4</v>
      </c>
      <c r="X26" s="1">
        <f>B46</f>
        <v>87.197020000000066</v>
      </c>
      <c r="Y26" s="59">
        <f t="shared" si="2"/>
        <v>1164</v>
      </c>
      <c r="Z26" s="29">
        <f>F46</f>
        <v>1161.6714330511134</v>
      </c>
      <c r="AA26" s="61">
        <f t="shared" si="3"/>
        <v>-2.0004870694902456E-3</v>
      </c>
      <c r="AB26" s="59">
        <f t="shared" si="4"/>
        <v>1216</v>
      </c>
      <c r="AC26" s="29">
        <f>J46</f>
        <v>1323.7397720075999</v>
      </c>
      <c r="AD26" s="61">
        <f t="shared" si="5"/>
        <v>8.8601786190460413E-2</v>
      </c>
    </row>
    <row r="27" spans="2:30" x14ac:dyDescent="0.3">
      <c r="C27" s="10">
        <v>1427</v>
      </c>
      <c r="D27" s="11">
        <v>90.173995364476497</v>
      </c>
      <c r="E27" s="11"/>
      <c r="F27" s="11">
        <v>1171</v>
      </c>
      <c r="G27" s="11">
        <v>90.170730911109189</v>
      </c>
      <c r="H27" s="11"/>
      <c r="I27" s="11">
        <v>1333</v>
      </c>
      <c r="J27" s="51">
        <v>90.098912937028913</v>
      </c>
      <c r="N27">
        <v>85</v>
      </c>
      <c r="O27">
        <v>2727</v>
      </c>
      <c r="P27">
        <v>2879</v>
      </c>
      <c r="Q27">
        <v>2797</v>
      </c>
      <c r="R27">
        <v>2894</v>
      </c>
      <c r="S27">
        <v>2779</v>
      </c>
      <c r="T27" s="29">
        <f t="shared" si="0"/>
        <v>2815.2</v>
      </c>
    </row>
    <row r="28" spans="2:30" x14ac:dyDescent="0.3">
      <c r="C28">
        <v>1448</v>
      </c>
      <c r="D28">
        <v>95.162080109685903</v>
      </c>
      <c r="F28">
        <v>1198</v>
      </c>
      <c r="G28">
        <v>95.080468775503817</v>
      </c>
      <c r="I28">
        <v>1357</v>
      </c>
      <c r="J28">
        <v>95.002121894688955</v>
      </c>
      <c r="N28">
        <v>90</v>
      </c>
      <c r="O28">
        <v>2949</v>
      </c>
      <c r="P28">
        <v>3699</v>
      </c>
      <c r="Q28">
        <v>3424</v>
      </c>
      <c r="R28">
        <v>3604</v>
      </c>
      <c r="S28">
        <v>2949</v>
      </c>
      <c r="T28" s="29">
        <f t="shared" si="0"/>
        <v>3325</v>
      </c>
    </row>
    <row r="29" spans="2:30" x14ac:dyDescent="0.3">
      <c r="N29">
        <v>95</v>
      </c>
      <c r="O29">
        <v>4083</v>
      </c>
      <c r="P29">
        <v>4737</v>
      </c>
      <c r="Q29">
        <v>4376</v>
      </c>
      <c r="R29">
        <v>4507</v>
      </c>
      <c r="S29">
        <v>4100</v>
      </c>
      <c r="T29" s="29">
        <f t="shared" si="0"/>
        <v>4360.6000000000004</v>
      </c>
    </row>
    <row r="30" spans="2:30" ht="15.6" x14ac:dyDescent="0.3">
      <c r="B30" s="54" t="s">
        <v>50</v>
      </c>
      <c r="C30" s="11"/>
      <c r="D30" s="11"/>
      <c r="F30" s="54" t="s">
        <v>52</v>
      </c>
      <c r="G30" s="11"/>
      <c r="H30" s="11"/>
      <c r="J30" s="54" t="s">
        <v>51</v>
      </c>
      <c r="K30" s="11"/>
      <c r="L30" s="11"/>
      <c r="N30" s="4" t="s">
        <v>3</v>
      </c>
      <c r="O30" s="14" t="s">
        <v>41</v>
      </c>
      <c r="P30" s="14" t="s">
        <v>42</v>
      </c>
      <c r="Q30" s="14" t="s">
        <v>43</v>
      </c>
      <c r="R30" s="14" t="s">
        <v>44</v>
      </c>
      <c r="S30" s="14" t="s">
        <v>45</v>
      </c>
    </row>
    <row r="31" spans="2:30" x14ac:dyDescent="0.3">
      <c r="N31">
        <v>1</v>
      </c>
      <c r="O31">
        <v>777</v>
      </c>
      <c r="P31">
        <v>838</v>
      </c>
      <c r="Q31">
        <v>812</v>
      </c>
      <c r="R31">
        <v>864</v>
      </c>
      <c r="S31">
        <v>851</v>
      </c>
      <c r="T31" s="29">
        <f t="shared" ref="T31:T51" si="6">AVERAGE(O31:S31)</f>
        <v>828.4</v>
      </c>
    </row>
    <row r="32" spans="2:30" x14ac:dyDescent="0.3">
      <c r="B32" s="20">
        <f xml:space="preserve"> C33*D32 - D33</f>
        <v>1.5357200000000049</v>
      </c>
      <c r="C32" t="s">
        <v>24</v>
      </c>
      <c r="D32" s="29">
        <f>T10</f>
        <v>1249.4000000000001</v>
      </c>
      <c r="F32" s="20">
        <f>(B32+H33)/G33</f>
        <v>946.27771428571418</v>
      </c>
      <c r="G32" t="s">
        <v>25</v>
      </c>
      <c r="J32" s="20">
        <f>(B32+L33)/K33</f>
        <v>1124.0488479262674</v>
      </c>
      <c r="K32" t="s">
        <v>25</v>
      </c>
      <c r="N32">
        <v>3</v>
      </c>
      <c r="O32">
        <v>907</v>
      </c>
      <c r="P32">
        <v>941</v>
      </c>
      <c r="Q32">
        <v>933</v>
      </c>
      <c r="R32">
        <v>969</v>
      </c>
      <c r="S32">
        <v>967</v>
      </c>
      <c r="T32" s="44">
        <f t="shared" si="6"/>
        <v>943.4</v>
      </c>
    </row>
    <row r="33" spans="2:20" x14ac:dyDescent="0.3">
      <c r="C33">
        <v>4.8800000000000003E-2</v>
      </c>
      <c r="D33">
        <v>59.435000000000002</v>
      </c>
      <c r="G33">
        <v>3.5000000000000003E-2</v>
      </c>
      <c r="H33">
        <v>31.584</v>
      </c>
      <c r="K33">
        <v>4.3400000000000001E-2</v>
      </c>
      <c r="L33">
        <v>47.247999999999998</v>
      </c>
      <c r="N33">
        <v>5</v>
      </c>
      <c r="O33">
        <v>981</v>
      </c>
      <c r="P33">
        <v>1017</v>
      </c>
      <c r="Q33">
        <v>1002</v>
      </c>
      <c r="R33">
        <v>1053</v>
      </c>
      <c r="S33">
        <v>1035</v>
      </c>
      <c r="T33" s="44">
        <f t="shared" si="6"/>
        <v>1017.6</v>
      </c>
    </row>
    <row r="34" spans="2:20" x14ac:dyDescent="0.3">
      <c r="N34">
        <v>10</v>
      </c>
      <c r="O34">
        <v>1119</v>
      </c>
      <c r="P34">
        <v>1164</v>
      </c>
      <c r="Q34">
        <v>1154</v>
      </c>
      <c r="R34">
        <v>1203</v>
      </c>
      <c r="S34">
        <v>1180</v>
      </c>
      <c r="T34" s="44">
        <f t="shared" si="6"/>
        <v>1164</v>
      </c>
    </row>
    <row r="35" spans="2:20" x14ac:dyDescent="0.3">
      <c r="N35">
        <v>15</v>
      </c>
      <c r="O35">
        <v>1242</v>
      </c>
      <c r="P35">
        <v>1280</v>
      </c>
      <c r="Q35">
        <v>1271</v>
      </c>
      <c r="R35">
        <v>1322</v>
      </c>
      <c r="S35">
        <v>1307</v>
      </c>
      <c r="T35" s="29">
        <f t="shared" si="6"/>
        <v>1284.4000000000001</v>
      </c>
    </row>
    <row r="36" spans="2:20" x14ac:dyDescent="0.3">
      <c r="N36">
        <v>20</v>
      </c>
      <c r="O36">
        <v>1364</v>
      </c>
      <c r="P36">
        <v>1389</v>
      </c>
      <c r="Q36">
        <v>1386</v>
      </c>
      <c r="R36">
        <v>1433</v>
      </c>
      <c r="S36">
        <v>1426</v>
      </c>
      <c r="T36" s="29">
        <f t="shared" si="6"/>
        <v>1399.6</v>
      </c>
    </row>
    <row r="37" spans="2:20" x14ac:dyDescent="0.3">
      <c r="N37">
        <v>25</v>
      </c>
      <c r="O37">
        <v>1481</v>
      </c>
      <c r="P37">
        <v>1496</v>
      </c>
      <c r="Q37">
        <v>1508</v>
      </c>
      <c r="R37">
        <v>1560</v>
      </c>
      <c r="S37">
        <v>1531</v>
      </c>
      <c r="T37" s="29">
        <f t="shared" si="6"/>
        <v>1515.2</v>
      </c>
    </row>
    <row r="38" spans="2:20" x14ac:dyDescent="0.3">
      <c r="N38">
        <v>30</v>
      </c>
      <c r="O38">
        <v>1586</v>
      </c>
      <c r="P38">
        <v>1612</v>
      </c>
      <c r="Q38">
        <v>1601</v>
      </c>
      <c r="R38">
        <v>1679</v>
      </c>
      <c r="S38">
        <v>1645</v>
      </c>
      <c r="T38" s="29">
        <f t="shared" si="6"/>
        <v>1624.6</v>
      </c>
    </row>
    <row r="39" spans="2:20" x14ac:dyDescent="0.3">
      <c r="N39">
        <v>35</v>
      </c>
      <c r="O39">
        <v>1702</v>
      </c>
      <c r="P39">
        <v>1720</v>
      </c>
      <c r="Q39">
        <v>1696</v>
      </c>
      <c r="R39">
        <v>1785</v>
      </c>
      <c r="S39">
        <v>1763</v>
      </c>
      <c r="T39" s="29">
        <f t="shared" si="6"/>
        <v>1733.2</v>
      </c>
    </row>
    <row r="40" spans="2:20" x14ac:dyDescent="0.3">
      <c r="N40">
        <v>40</v>
      </c>
      <c r="O40">
        <v>1821</v>
      </c>
      <c r="P40">
        <v>1848</v>
      </c>
      <c r="Q40">
        <v>1817</v>
      </c>
      <c r="R40">
        <v>1896</v>
      </c>
      <c r="S40">
        <v>1892</v>
      </c>
      <c r="T40" s="29">
        <f t="shared" si="6"/>
        <v>1854.8</v>
      </c>
    </row>
    <row r="41" spans="2:20" x14ac:dyDescent="0.3">
      <c r="N41">
        <v>45</v>
      </c>
      <c r="O41">
        <v>1953</v>
      </c>
      <c r="P41">
        <v>2005</v>
      </c>
      <c r="Q41">
        <v>1962</v>
      </c>
      <c r="R41">
        <v>2044</v>
      </c>
      <c r="S41">
        <v>2026</v>
      </c>
      <c r="T41" s="29">
        <f t="shared" si="6"/>
        <v>1998</v>
      </c>
    </row>
    <row r="42" spans="2:20" x14ac:dyDescent="0.3">
      <c r="N42">
        <v>50</v>
      </c>
      <c r="O42">
        <v>2087</v>
      </c>
      <c r="P42">
        <v>2133</v>
      </c>
      <c r="Q42">
        <v>2091</v>
      </c>
      <c r="R42">
        <v>2186</v>
      </c>
      <c r="S42">
        <v>2159</v>
      </c>
      <c r="T42" s="29">
        <f t="shared" si="6"/>
        <v>2131.1999999999998</v>
      </c>
    </row>
    <row r="43" spans="2:20" x14ac:dyDescent="0.3">
      <c r="B43" s="20">
        <v>10.27</v>
      </c>
      <c r="C43" t="s">
        <v>28</v>
      </c>
      <c r="F43" s="20">
        <f>F11</f>
        <v>1021</v>
      </c>
      <c r="G43" t="s">
        <v>72</v>
      </c>
      <c r="J43" s="20">
        <f>I11</f>
        <v>1183</v>
      </c>
      <c r="K43" t="s">
        <v>73</v>
      </c>
      <c r="N43">
        <v>55</v>
      </c>
      <c r="O43">
        <v>2212</v>
      </c>
      <c r="P43">
        <v>2260</v>
      </c>
      <c r="Q43">
        <v>2221</v>
      </c>
      <c r="R43">
        <v>2299</v>
      </c>
      <c r="S43">
        <v>2312</v>
      </c>
      <c r="T43" s="29">
        <f t="shared" si="6"/>
        <v>2260.8000000000002</v>
      </c>
    </row>
    <row r="44" spans="2:20" x14ac:dyDescent="0.3">
      <c r="N44">
        <v>60</v>
      </c>
      <c r="O44">
        <v>2326</v>
      </c>
      <c r="P44">
        <v>2379</v>
      </c>
      <c r="Q44">
        <v>2326</v>
      </c>
      <c r="R44">
        <v>2417</v>
      </c>
      <c r="S44">
        <v>2424</v>
      </c>
      <c r="T44" s="29">
        <f t="shared" si="6"/>
        <v>2374.4</v>
      </c>
    </row>
    <row r="45" spans="2:20" x14ac:dyDescent="0.3">
      <c r="N45">
        <v>65</v>
      </c>
      <c r="O45">
        <v>2408</v>
      </c>
      <c r="P45">
        <v>2491</v>
      </c>
      <c r="Q45">
        <v>2447</v>
      </c>
      <c r="R45">
        <v>2523</v>
      </c>
      <c r="S45">
        <v>2534</v>
      </c>
      <c r="T45" s="29">
        <f t="shared" si="6"/>
        <v>2480.6</v>
      </c>
    </row>
    <row r="46" spans="2:20" x14ac:dyDescent="0.3">
      <c r="B46" s="20">
        <f xml:space="preserve"> C47*D46 - D47</f>
        <v>87.197020000000066</v>
      </c>
      <c r="C46" t="s">
        <v>24</v>
      </c>
      <c r="D46" s="29">
        <f>T12</f>
        <v>1419.4</v>
      </c>
      <c r="F46" s="20">
        <f>(B46+H47)/G47</f>
        <v>1161.6714330511134</v>
      </c>
      <c r="G46" t="s">
        <v>25</v>
      </c>
      <c r="J46" s="20">
        <f>(B46+L47)/K47</f>
        <v>1323.7397720075999</v>
      </c>
      <c r="K46" t="s">
        <v>25</v>
      </c>
      <c r="N46">
        <v>70</v>
      </c>
      <c r="O46">
        <v>2482</v>
      </c>
      <c r="P46">
        <v>2588</v>
      </c>
      <c r="Q46">
        <v>2532</v>
      </c>
      <c r="R46">
        <v>2614</v>
      </c>
      <c r="S46">
        <v>2609</v>
      </c>
      <c r="T46" s="29">
        <f t="shared" si="6"/>
        <v>2565</v>
      </c>
    </row>
    <row r="47" spans="2:20" x14ac:dyDescent="0.3">
      <c r="C47">
        <v>0.39829999999999999</v>
      </c>
      <c r="D47">
        <v>478.15</v>
      </c>
      <c r="G47">
        <v>0.31890000000000002</v>
      </c>
      <c r="H47">
        <v>283.26</v>
      </c>
      <c r="K47">
        <v>0.31580000000000003</v>
      </c>
      <c r="L47">
        <v>330.84</v>
      </c>
      <c r="N47">
        <v>75</v>
      </c>
      <c r="O47">
        <v>2580</v>
      </c>
      <c r="P47">
        <v>2698</v>
      </c>
      <c r="Q47">
        <v>2631</v>
      </c>
      <c r="R47">
        <v>2714</v>
      </c>
      <c r="S47">
        <v>2693</v>
      </c>
      <c r="T47" s="29">
        <f t="shared" si="6"/>
        <v>2663.2</v>
      </c>
    </row>
    <row r="48" spans="2:20" x14ac:dyDescent="0.3">
      <c r="N48">
        <v>80</v>
      </c>
      <c r="O48">
        <v>2679</v>
      </c>
      <c r="P48">
        <v>2823</v>
      </c>
      <c r="Q48">
        <v>2732</v>
      </c>
      <c r="R48">
        <v>2834</v>
      </c>
      <c r="S48">
        <v>2816</v>
      </c>
      <c r="T48" s="29">
        <f t="shared" si="6"/>
        <v>2776.8</v>
      </c>
    </row>
    <row r="49" spans="14:20" x14ac:dyDescent="0.3">
      <c r="N49">
        <v>85</v>
      </c>
      <c r="O49">
        <v>2817</v>
      </c>
      <c r="P49">
        <v>3023</v>
      </c>
      <c r="Q49">
        <v>2932</v>
      </c>
      <c r="R49">
        <v>3057</v>
      </c>
      <c r="S49">
        <v>2937</v>
      </c>
      <c r="T49" s="29">
        <f t="shared" si="6"/>
        <v>2953.2</v>
      </c>
    </row>
    <row r="50" spans="14:20" x14ac:dyDescent="0.3">
      <c r="N50">
        <v>90</v>
      </c>
      <c r="O50">
        <v>3100</v>
      </c>
      <c r="P50">
        <v>4059</v>
      </c>
      <c r="Q50">
        <v>3740</v>
      </c>
      <c r="R50">
        <v>3975</v>
      </c>
      <c r="S50">
        <v>3159</v>
      </c>
      <c r="T50" s="29">
        <f t="shared" si="6"/>
        <v>3606.6</v>
      </c>
    </row>
    <row r="51" spans="14:20" x14ac:dyDescent="0.3">
      <c r="N51">
        <v>95</v>
      </c>
      <c r="O51">
        <v>4521</v>
      </c>
      <c r="P51">
        <v>5376</v>
      </c>
      <c r="Q51">
        <v>4957</v>
      </c>
      <c r="R51">
        <v>5131</v>
      </c>
      <c r="S51">
        <v>4697</v>
      </c>
      <c r="T51" s="29">
        <f t="shared" si="6"/>
        <v>4936.3999999999996</v>
      </c>
    </row>
    <row r="52" spans="14:20" x14ac:dyDescent="0.3">
      <c r="N52" s="14" t="s">
        <v>5</v>
      </c>
      <c r="O52" s="14" t="s">
        <v>41</v>
      </c>
      <c r="P52" s="14" t="s">
        <v>42</v>
      </c>
      <c r="Q52" s="14" t="s">
        <v>43</v>
      </c>
      <c r="R52" s="14" t="s">
        <v>44</v>
      </c>
      <c r="S52" s="14" t="s">
        <v>45</v>
      </c>
    </row>
    <row r="53" spans="14:20" x14ac:dyDescent="0.3">
      <c r="N53">
        <v>1</v>
      </c>
      <c r="O53">
        <v>834</v>
      </c>
      <c r="P53">
        <v>876</v>
      </c>
      <c r="Q53">
        <v>889</v>
      </c>
      <c r="R53">
        <v>928</v>
      </c>
      <c r="S53">
        <v>873</v>
      </c>
      <c r="T53" s="29">
        <f t="shared" ref="T53:T73" si="7">AVERAGE(O53:S53)</f>
        <v>880</v>
      </c>
    </row>
    <row r="54" spans="14:20" x14ac:dyDescent="0.3">
      <c r="N54">
        <v>3</v>
      </c>
      <c r="O54">
        <v>953</v>
      </c>
      <c r="P54">
        <v>1009</v>
      </c>
      <c r="Q54">
        <v>998</v>
      </c>
      <c r="R54">
        <v>1044</v>
      </c>
      <c r="S54">
        <v>983</v>
      </c>
      <c r="T54" s="44">
        <f t="shared" si="7"/>
        <v>997.4</v>
      </c>
    </row>
    <row r="55" spans="14:20" x14ac:dyDescent="0.3">
      <c r="N55">
        <v>5</v>
      </c>
      <c r="O55">
        <v>1028</v>
      </c>
      <c r="P55">
        <v>1080</v>
      </c>
      <c r="Q55">
        <v>1079</v>
      </c>
      <c r="R55">
        <v>1108</v>
      </c>
      <c r="S55">
        <v>1065</v>
      </c>
      <c r="T55" s="44">
        <f t="shared" si="7"/>
        <v>1072</v>
      </c>
    </row>
    <row r="56" spans="14:20" x14ac:dyDescent="0.3">
      <c r="N56">
        <v>10</v>
      </c>
      <c r="O56">
        <v>1162</v>
      </c>
      <c r="P56">
        <v>1224</v>
      </c>
      <c r="Q56">
        <v>1225</v>
      </c>
      <c r="R56">
        <v>1254</v>
      </c>
      <c r="S56">
        <v>1215</v>
      </c>
      <c r="T56" s="44">
        <f t="shared" si="7"/>
        <v>1216</v>
      </c>
    </row>
    <row r="57" spans="14:20" x14ac:dyDescent="0.3">
      <c r="N57">
        <v>15</v>
      </c>
      <c r="O57">
        <v>1286</v>
      </c>
      <c r="P57">
        <v>1343</v>
      </c>
      <c r="Q57">
        <v>1339</v>
      </c>
      <c r="R57">
        <v>1373</v>
      </c>
      <c r="S57">
        <v>1337</v>
      </c>
      <c r="T57" s="29">
        <f t="shared" si="7"/>
        <v>1335.6</v>
      </c>
    </row>
    <row r="58" spans="14:20" x14ac:dyDescent="0.3">
      <c r="N58">
        <v>20</v>
      </c>
      <c r="O58">
        <v>1406</v>
      </c>
      <c r="P58">
        <v>1442</v>
      </c>
      <c r="Q58">
        <v>1446</v>
      </c>
      <c r="R58">
        <v>1478</v>
      </c>
      <c r="S58">
        <v>1443</v>
      </c>
      <c r="T58" s="29">
        <f t="shared" si="7"/>
        <v>1443</v>
      </c>
    </row>
    <row r="59" spans="14:20" x14ac:dyDescent="0.3">
      <c r="N59" s="9">
        <v>25</v>
      </c>
      <c r="O59">
        <v>1524</v>
      </c>
      <c r="P59">
        <v>1546</v>
      </c>
      <c r="Q59">
        <v>1559</v>
      </c>
      <c r="R59">
        <v>1595</v>
      </c>
      <c r="S59">
        <v>1543</v>
      </c>
      <c r="T59" s="29">
        <f t="shared" si="7"/>
        <v>1553.4</v>
      </c>
    </row>
    <row r="60" spans="14:20" x14ac:dyDescent="0.3">
      <c r="N60" s="9">
        <v>30</v>
      </c>
      <c r="O60">
        <v>1624</v>
      </c>
      <c r="P60">
        <v>1656</v>
      </c>
      <c r="Q60">
        <v>1650</v>
      </c>
      <c r="R60">
        <v>1704</v>
      </c>
      <c r="S60">
        <v>1652</v>
      </c>
      <c r="T60" s="29">
        <f t="shared" si="7"/>
        <v>1657.2</v>
      </c>
    </row>
    <row r="61" spans="14:20" x14ac:dyDescent="0.3">
      <c r="N61" s="9">
        <v>35</v>
      </c>
      <c r="O61">
        <v>1728</v>
      </c>
      <c r="P61">
        <v>1757</v>
      </c>
      <c r="Q61">
        <v>1732</v>
      </c>
      <c r="R61">
        <v>1804</v>
      </c>
      <c r="S61">
        <v>1749</v>
      </c>
      <c r="T61" s="29">
        <f t="shared" si="7"/>
        <v>1754</v>
      </c>
    </row>
    <row r="62" spans="14:20" x14ac:dyDescent="0.3">
      <c r="N62" s="9">
        <v>40</v>
      </c>
      <c r="O62">
        <v>1833</v>
      </c>
      <c r="P62">
        <v>1878</v>
      </c>
      <c r="Q62">
        <v>1840</v>
      </c>
      <c r="R62">
        <v>1907</v>
      </c>
      <c r="S62">
        <v>1854</v>
      </c>
      <c r="T62" s="29">
        <f t="shared" si="7"/>
        <v>1862.4</v>
      </c>
    </row>
    <row r="63" spans="14:20" x14ac:dyDescent="0.3">
      <c r="N63" s="9">
        <v>45</v>
      </c>
      <c r="O63">
        <v>1953</v>
      </c>
      <c r="P63">
        <v>2011</v>
      </c>
      <c r="Q63">
        <v>1967</v>
      </c>
      <c r="R63">
        <v>2033</v>
      </c>
      <c r="S63">
        <v>1985</v>
      </c>
      <c r="T63" s="29">
        <f t="shared" si="7"/>
        <v>1989.8</v>
      </c>
    </row>
    <row r="64" spans="14:20" x14ac:dyDescent="0.3">
      <c r="N64" s="9">
        <v>50</v>
      </c>
      <c r="O64">
        <v>2081</v>
      </c>
      <c r="P64">
        <v>2130</v>
      </c>
      <c r="Q64">
        <v>2092</v>
      </c>
      <c r="R64">
        <v>2151</v>
      </c>
      <c r="S64">
        <v>2105</v>
      </c>
      <c r="T64" s="29">
        <f t="shared" si="7"/>
        <v>2111.8000000000002</v>
      </c>
    </row>
    <row r="65" spans="14:20" x14ac:dyDescent="0.3">
      <c r="N65" s="9">
        <v>55</v>
      </c>
      <c r="O65">
        <v>2195</v>
      </c>
      <c r="P65">
        <v>2244</v>
      </c>
      <c r="Q65">
        <v>2198</v>
      </c>
      <c r="R65">
        <v>2252</v>
      </c>
      <c r="S65">
        <v>2226</v>
      </c>
      <c r="T65" s="29">
        <f t="shared" si="7"/>
        <v>2223</v>
      </c>
    </row>
    <row r="66" spans="14:20" x14ac:dyDescent="0.3">
      <c r="N66" s="9">
        <v>60</v>
      </c>
      <c r="O66">
        <v>2282</v>
      </c>
      <c r="P66">
        <v>2347</v>
      </c>
      <c r="Q66">
        <v>2293</v>
      </c>
      <c r="R66">
        <v>2340</v>
      </c>
      <c r="S66">
        <v>2323</v>
      </c>
      <c r="T66" s="29">
        <f t="shared" si="7"/>
        <v>2317</v>
      </c>
    </row>
    <row r="67" spans="14:20" x14ac:dyDescent="0.3">
      <c r="N67" s="9">
        <v>65</v>
      </c>
      <c r="O67">
        <v>2357</v>
      </c>
      <c r="P67">
        <v>2432</v>
      </c>
      <c r="Q67">
        <v>2385</v>
      </c>
      <c r="R67">
        <v>2434</v>
      </c>
      <c r="S67">
        <v>2418</v>
      </c>
      <c r="T67" s="29">
        <f t="shared" si="7"/>
        <v>2405.1999999999998</v>
      </c>
    </row>
    <row r="68" spans="14:20" x14ac:dyDescent="0.3">
      <c r="N68" s="9">
        <v>70</v>
      </c>
      <c r="O68">
        <v>2419</v>
      </c>
      <c r="P68">
        <v>2507</v>
      </c>
      <c r="Q68">
        <v>2460</v>
      </c>
      <c r="R68">
        <v>2510</v>
      </c>
      <c r="S68">
        <v>2482</v>
      </c>
      <c r="T68" s="29">
        <f t="shared" si="7"/>
        <v>2475.6</v>
      </c>
    </row>
    <row r="69" spans="14:20" x14ac:dyDescent="0.3">
      <c r="N69" s="9">
        <v>75</v>
      </c>
      <c r="O69">
        <v>2483</v>
      </c>
      <c r="P69">
        <v>2607</v>
      </c>
      <c r="Q69">
        <v>2552</v>
      </c>
      <c r="R69">
        <v>2599</v>
      </c>
      <c r="S69">
        <v>2543</v>
      </c>
      <c r="T69" s="29">
        <f t="shared" si="7"/>
        <v>2556.8000000000002</v>
      </c>
    </row>
    <row r="70" spans="14:20" x14ac:dyDescent="0.3">
      <c r="N70" s="9">
        <v>80</v>
      </c>
      <c r="O70">
        <v>2580</v>
      </c>
      <c r="P70">
        <v>2728</v>
      </c>
      <c r="Q70">
        <v>2655</v>
      </c>
      <c r="R70">
        <v>2712</v>
      </c>
      <c r="S70">
        <v>2650</v>
      </c>
      <c r="T70" s="29">
        <f t="shared" si="7"/>
        <v>2665</v>
      </c>
    </row>
    <row r="71" spans="14:20" x14ac:dyDescent="0.3">
      <c r="N71" s="9">
        <v>85</v>
      </c>
      <c r="O71">
        <v>2726</v>
      </c>
      <c r="P71">
        <v>2949</v>
      </c>
      <c r="Q71">
        <v>2852</v>
      </c>
      <c r="R71">
        <v>2937</v>
      </c>
      <c r="S71">
        <v>2797</v>
      </c>
      <c r="T71" s="29">
        <f t="shared" si="7"/>
        <v>2852.2</v>
      </c>
    </row>
    <row r="72" spans="14:20" x14ac:dyDescent="0.3">
      <c r="N72" s="9">
        <v>90</v>
      </c>
      <c r="O72">
        <v>3026</v>
      </c>
      <c r="P72">
        <v>3894</v>
      </c>
      <c r="Q72">
        <v>3589</v>
      </c>
      <c r="R72">
        <v>3748</v>
      </c>
      <c r="S72">
        <v>3020</v>
      </c>
      <c r="T72" s="29">
        <f t="shared" si="7"/>
        <v>3455.4</v>
      </c>
    </row>
    <row r="73" spans="14:20" x14ac:dyDescent="0.3">
      <c r="N73" s="10">
        <v>95</v>
      </c>
      <c r="O73" s="11">
        <v>4327</v>
      </c>
      <c r="P73" s="11">
        <v>5044</v>
      </c>
      <c r="Q73" s="11">
        <v>4679</v>
      </c>
      <c r="R73" s="11">
        <v>4789</v>
      </c>
      <c r="S73" s="11">
        <v>4362</v>
      </c>
      <c r="T73" s="29">
        <f t="shared" si="7"/>
        <v>4640.2</v>
      </c>
    </row>
    <row r="76" spans="14:20" ht="18" x14ac:dyDescent="0.35">
      <c r="N76" s="32"/>
      <c r="O76" s="32"/>
      <c r="P76" s="32"/>
      <c r="Q76" s="32"/>
      <c r="R76" s="32"/>
      <c r="S76" s="32"/>
    </row>
    <row r="77" spans="14:20" ht="15.6" x14ac:dyDescent="0.3">
      <c r="N77" s="33" t="s">
        <v>6</v>
      </c>
      <c r="O77" s="5">
        <v>24.48</v>
      </c>
      <c r="P77" s="5">
        <v>23.22</v>
      </c>
      <c r="Q77" s="5">
        <v>22.54</v>
      </c>
      <c r="R77" s="5">
        <v>26.41</v>
      </c>
      <c r="S77" s="5">
        <v>24.11</v>
      </c>
    </row>
    <row r="78" spans="14:20" ht="15.6" x14ac:dyDescent="0.3">
      <c r="N78" s="34" t="s">
        <v>7</v>
      </c>
      <c r="O78" s="6">
        <f>O6</f>
        <v>1019</v>
      </c>
      <c r="P78" s="6">
        <f t="shared" ref="P78:S78" si="8">P6</f>
        <v>1033</v>
      </c>
      <c r="Q78" s="6">
        <f t="shared" si="8"/>
        <v>1044</v>
      </c>
      <c r="R78" s="6">
        <f t="shared" si="8"/>
        <v>1048</v>
      </c>
      <c r="S78" s="6">
        <f t="shared" si="8"/>
        <v>1077</v>
      </c>
    </row>
    <row r="79" spans="14:20" ht="15.6" x14ac:dyDescent="0.3">
      <c r="N79" s="34" t="s">
        <v>8</v>
      </c>
      <c r="O79" s="7" t="s">
        <v>9</v>
      </c>
      <c r="P79" s="7" t="s">
        <v>9</v>
      </c>
      <c r="Q79" s="7" t="s">
        <v>9</v>
      </c>
      <c r="R79" s="7" t="s">
        <v>9</v>
      </c>
      <c r="S79" s="7" t="s">
        <v>9</v>
      </c>
    </row>
    <row r="80" spans="14:20" ht="15.6" x14ac:dyDescent="0.3">
      <c r="N80" s="35" t="s">
        <v>15</v>
      </c>
      <c r="O80" s="36" t="s">
        <v>11</v>
      </c>
      <c r="P80" s="36" t="s">
        <v>14</v>
      </c>
      <c r="Q80" s="36" t="s">
        <v>13</v>
      </c>
      <c r="R80" s="36" t="s">
        <v>12</v>
      </c>
      <c r="S80" s="36" t="s">
        <v>16</v>
      </c>
    </row>
    <row r="81" spans="14:19" x14ac:dyDescent="0.3">
      <c r="N81" s="16">
        <f>AVERAGE(O31:S31)</f>
        <v>828.4</v>
      </c>
      <c r="O81" s="17" t="e">
        <f t="shared" ref="O81:S96" si="9">(O31-$A81)/$A81</f>
        <v>#DIV/0!</v>
      </c>
      <c r="P81" s="17" t="e">
        <f t="shared" si="9"/>
        <v>#DIV/0!</v>
      </c>
      <c r="Q81" s="17" t="e">
        <f t="shared" si="9"/>
        <v>#DIV/0!</v>
      </c>
      <c r="R81" s="17" t="e">
        <f t="shared" si="9"/>
        <v>#DIV/0!</v>
      </c>
      <c r="S81" s="17" t="e">
        <f t="shared" si="9"/>
        <v>#DIV/0!</v>
      </c>
    </row>
    <row r="82" spans="14:19" x14ac:dyDescent="0.3">
      <c r="N82" s="16">
        <f t="shared" ref="N82:N101" si="10">AVERAGE(O32:S32)</f>
        <v>943.4</v>
      </c>
      <c r="O82" s="17" t="e">
        <f t="shared" si="9"/>
        <v>#DIV/0!</v>
      </c>
      <c r="P82" s="17" t="e">
        <f t="shared" si="9"/>
        <v>#DIV/0!</v>
      </c>
      <c r="Q82" s="17" t="e">
        <f t="shared" si="9"/>
        <v>#DIV/0!</v>
      </c>
      <c r="R82" s="17" t="e">
        <f t="shared" si="9"/>
        <v>#DIV/0!</v>
      </c>
      <c r="S82" s="17" t="e">
        <f t="shared" si="9"/>
        <v>#DIV/0!</v>
      </c>
    </row>
    <row r="83" spans="14:19" x14ac:dyDescent="0.3">
      <c r="N83" s="16">
        <f t="shared" si="10"/>
        <v>1017.6</v>
      </c>
      <c r="O83" s="17" t="e">
        <f t="shared" si="9"/>
        <v>#DIV/0!</v>
      </c>
      <c r="P83" s="17" t="e">
        <f t="shared" si="9"/>
        <v>#DIV/0!</v>
      </c>
      <c r="Q83" s="17" t="e">
        <f t="shared" si="9"/>
        <v>#DIV/0!</v>
      </c>
      <c r="R83" s="17" t="e">
        <f t="shared" si="9"/>
        <v>#DIV/0!</v>
      </c>
      <c r="S83" s="17" t="e">
        <f t="shared" si="9"/>
        <v>#DIV/0!</v>
      </c>
    </row>
    <row r="84" spans="14:19" x14ac:dyDescent="0.3">
      <c r="N84" s="16">
        <f t="shared" si="10"/>
        <v>1164</v>
      </c>
      <c r="O84" s="17" t="e">
        <f t="shared" si="9"/>
        <v>#DIV/0!</v>
      </c>
      <c r="P84" s="17" t="e">
        <f t="shared" si="9"/>
        <v>#DIV/0!</v>
      </c>
      <c r="Q84" s="17" t="e">
        <f t="shared" si="9"/>
        <v>#DIV/0!</v>
      </c>
      <c r="R84" s="17" t="e">
        <f t="shared" si="9"/>
        <v>#DIV/0!</v>
      </c>
      <c r="S84" s="17" t="e">
        <f t="shared" si="9"/>
        <v>#DIV/0!</v>
      </c>
    </row>
    <row r="85" spans="14:19" x14ac:dyDescent="0.3">
      <c r="N85" s="16">
        <f t="shared" si="10"/>
        <v>1284.4000000000001</v>
      </c>
      <c r="O85" s="17" t="e">
        <f t="shared" si="9"/>
        <v>#DIV/0!</v>
      </c>
      <c r="P85" s="17" t="e">
        <f t="shared" si="9"/>
        <v>#DIV/0!</v>
      </c>
      <c r="Q85" s="17" t="e">
        <f t="shared" si="9"/>
        <v>#DIV/0!</v>
      </c>
      <c r="R85" s="17" t="e">
        <f t="shared" si="9"/>
        <v>#DIV/0!</v>
      </c>
      <c r="S85" s="17" t="e">
        <f t="shared" si="9"/>
        <v>#DIV/0!</v>
      </c>
    </row>
    <row r="86" spans="14:19" x14ac:dyDescent="0.3">
      <c r="N86" s="16">
        <f t="shared" si="10"/>
        <v>1399.6</v>
      </c>
      <c r="O86" s="17" t="e">
        <f t="shared" si="9"/>
        <v>#DIV/0!</v>
      </c>
      <c r="P86" s="17" t="e">
        <f t="shared" si="9"/>
        <v>#DIV/0!</v>
      </c>
      <c r="Q86" s="17" t="e">
        <f t="shared" si="9"/>
        <v>#DIV/0!</v>
      </c>
      <c r="R86" s="17" t="e">
        <f t="shared" si="9"/>
        <v>#DIV/0!</v>
      </c>
      <c r="S86" s="17" t="e">
        <f t="shared" si="9"/>
        <v>#DIV/0!</v>
      </c>
    </row>
    <row r="87" spans="14:19" x14ac:dyDescent="0.3">
      <c r="N87" s="16">
        <f t="shared" si="10"/>
        <v>1515.2</v>
      </c>
      <c r="O87" s="17" t="e">
        <f t="shared" si="9"/>
        <v>#DIV/0!</v>
      </c>
      <c r="P87" s="17" t="e">
        <f t="shared" si="9"/>
        <v>#DIV/0!</v>
      </c>
      <c r="Q87" s="17" t="e">
        <f t="shared" si="9"/>
        <v>#DIV/0!</v>
      </c>
      <c r="R87" s="17" t="e">
        <f t="shared" si="9"/>
        <v>#DIV/0!</v>
      </c>
      <c r="S87" s="17" t="e">
        <f t="shared" si="9"/>
        <v>#DIV/0!</v>
      </c>
    </row>
    <row r="88" spans="14:19" x14ac:dyDescent="0.3">
      <c r="N88" s="16">
        <f t="shared" si="10"/>
        <v>1624.6</v>
      </c>
      <c r="O88" s="17" t="e">
        <f t="shared" si="9"/>
        <v>#DIV/0!</v>
      </c>
      <c r="P88" s="17" t="e">
        <f t="shared" si="9"/>
        <v>#DIV/0!</v>
      </c>
      <c r="Q88" s="17" t="e">
        <f t="shared" si="9"/>
        <v>#DIV/0!</v>
      </c>
      <c r="R88" s="17" t="e">
        <f t="shared" si="9"/>
        <v>#DIV/0!</v>
      </c>
      <c r="S88" s="17" t="e">
        <f t="shared" si="9"/>
        <v>#DIV/0!</v>
      </c>
    </row>
    <row r="89" spans="14:19" x14ac:dyDescent="0.3">
      <c r="N89" s="16">
        <f t="shared" si="10"/>
        <v>1733.2</v>
      </c>
      <c r="O89" s="17" t="e">
        <f t="shared" si="9"/>
        <v>#DIV/0!</v>
      </c>
      <c r="P89" s="17" t="e">
        <f t="shared" si="9"/>
        <v>#DIV/0!</v>
      </c>
      <c r="Q89" s="17" t="e">
        <f t="shared" si="9"/>
        <v>#DIV/0!</v>
      </c>
      <c r="R89" s="17" t="e">
        <f t="shared" si="9"/>
        <v>#DIV/0!</v>
      </c>
      <c r="S89" s="17" t="e">
        <f t="shared" si="9"/>
        <v>#DIV/0!</v>
      </c>
    </row>
    <row r="90" spans="14:19" x14ac:dyDescent="0.3">
      <c r="N90" s="16">
        <f t="shared" si="10"/>
        <v>1854.8</v>
      </c>
      <c r="O90" s="17" t="e">
        <f t="shared" si="9"/>
        <v>#DIV/0!</v>
      </c>
      <c r="P90" s="17" t="e">
        <f t="shared" si="9"/>
        <v>#DIV/0!</v>
      </c>
      <c r="Q90" s="17" t="e">
        <f t="shared" si="9"/>
        <v>#DIV/0!</v>
      </c>
      <c r="R90" s="17" t="e">
        <f t="shared" si="9"/>
        <v>#DIV/0!</v>
      </c>
      <c r="S90" s="17" t="e">
        <f t="shared" si="9"/>
        <v>#DIV/0!</v>
      </c>
    </row>
    <row r="91" spans="14:19" x14ac:dyDescent="0.3">
      <c r="N91" s="16">
        <f t="shared" si="10"/>
        <v>1998</v>
      </c>
      <c r="O91" s="17" t="e">
        <f t="shared" si="9"/>
        <v>#DIV/0!</v>
      </c>
      <c r="P91" s="17" t="e">
        <f t="shared" si="9"/>
        <v>#DIV/0!</v>
      </c>
      <c r="Q91" s="17" t="e">
        <f t="shared" si="9"/>
        <v>#DIV/0!</v>
      </c>
      <c r="R91" s="17" t="e">
        <f t="shared" si="9"/>
        <v>#DIV/0!</v>
      </c>
      <c r="S91" s="17" t="e">
        <f t="shared" si="9"/>
        <v>#DIV/0!</v>
      </c>
    </row>
    <row r="92" spans="14:19" x14ac:dyDescent="0.3">
      <c r="N92" s="16">
        <f t="shared" si="10"/>
        <v>2131.1999999999998</v>
      </c>
      <c r="O92" s="17" t="e">
        <f t="shared" si="9"/>
        <v>#DIV/0!</v>
      </c>
      <c r="P92" s="17" t="e">
        <f t="shared" si="9"/>
        <v>#DIV/0!</v>
      </c>
      <c r="Q92" s="17" t="e">
        <f t="shared" si="9"/>
        <v>#DIV/0!</v>
      </c>
      <c r="R92" s="17" t="e">
        <f t="shared" si="9"/>
        <v>#DIV/0!</v>
      </c>
      <c r="S92" s="17" t="e">
        <f t="shared" si="9"/>
        <v>#DIV/0!</v>
      </c>
    </row>
    <row r="93" spans="14:19" x14ac:dyDescent="0.3">
      <c r="N93" s="16">
        <f t="shared" si="10"/>
        <v>2260.8000000000002</v>
      </c>
      <c r="O93" s="17" t="e">
        <f t="shared" si="9"/>
        <v>#DIV/0!</v>
      </c>
      <c r="P93" s="17" t="e">
        <f t="shared" si="9"/>
        <v>#DIV/0!</v>
      </c>
      <c r="Q93" s="17" t="e">
        <f t="shared" si="9"/>
        <v>#DIV/0!</v>
      </c>
      <c r="R93" s="17" t="e">
        <f t="shared" si="9"/>
        <v>#DIV/0!</v>
      </c>
      <c r="S93" s="17" t="e">
        <f t="shared" si="9"/>
        <v>#DIV/0!</v>
      </c>
    </row>
    <row r="94" spans="14:19" x14ac:dyDescent="0.3">
      <c r="N94" s="16">
        <f t="shared" si="10"/>
        <v>2374.4</v>
      </c>
      <c r="O94" s="17" t="e">
        <f t="shared" si="9"/>
        <v>#DIV/0!</v>
      </c>
      <c r="P94" s="17" t="e">
        <f t="shared" si="9"/>
        <v>#DIV/0!</v>
      </c>
      <c r="Q94" s="17" t="e">
        <f t="shared" si="9"/>
        <v>#DIV/0!</v>
      </c>
      <c r="R94" s="17" t="e">
        <f t="shared" si="9"/>
        <v>#DIV/0!</v>
      </c>
      <c r="S94" s="17" t="e">
        <f t="shared" si="9"/>
        <v>#DIV/0!</v>
      </c>
    </row>
    <row r="95" spans="14:19" x14ac:dyDescent="0.3">
      <c r="N95" s="16">
        <f t="shared" si="10"/>
        <v>2480.6</v>
      </c>
      <c r="O95" s="17" t="e">
        <f t="shared" si="9"/>
        <v>#DIV/0!</v>
      </c>
      <c r="P95" s="17" t="e">
        <f t="shared" si="9"/>
        <v>#DIV/0!</v>
      </c>
      <c r="Q95" s="17" t="e">
        <f t="shared" si="9"/>
        <v>#DIV/0!</v>
      </c>
      <c r="R95" s="17" t="e">
        <f t="shared" si="9"/>
        <v>#DIV/0!</v>
      </c>
      <c r="S95" s="17" t="e">
        <f t="shared" si="9"/>
        <v>#DIV/0!</v>
      </c>
    </row>
    <row r="96" spans="14:19" x14ac:dyDescent="0.3">
      <c r="N96" s="16">
        <f t="shared" si="10"/>
        <v>2565</v>
      </c>
      <c r="O96" s="17" t="e">
        <f t="shared" si="9"/>
        <v>#DIV/0!</v>
      </c>
      <c r="P96" s="17" t="e">
        <f t="shared" si="9"/>
        <v>#DIV/0!</v>
      </c>
      <c r="Q96" s="17" t="e">
        <f t="shared" si="9"/>
        <v>#DIV/0!</v>
      </c>
      <c r="R96" s="17" t="e">
        <f t="shared" si="9"/>
        <v>#DIV/0!</v>
      </c>
      <c r="S96" s="17" t="e">
        <f t="shared" si="9"/>
        <v>#DIV/0!</v>
      </c>
    </row>
    <row r="97" spans="14:19" x14ac:dyDescent="0.3">
      <c r="N97" s="16">
        <f t="shared" si="10"/>
        <v>2663.2</v>
      </c>
      <c r="O97" s="17" t="e">
        <f t="shared" ref="O97:S101" si="11">(O47-$A97)/$A97</f>
        <v>#DIV/0!</v>
      </c>
      <c r="P97" s="17" t="e">
        <f t="shared" si="11"/>
        <v>#DIV/0!</v>
      </c>
      <c r="Q97" s="17" t="e">
        <f t="shared" si="11"/>
        <v>#DIV/0!</v>
      </c>
      <c r="R97" s="17" t="e">
        <f t="shared" si="11"/>
        <v>#DIV/0!</v>
      </c>
      <c r="S97" s="17" t="e">
        <f t="shared" si="11"/>
        <v>#DIV/0!</v>
      </c>
    </row>
    <row r="98" spans="14:19" x14ac:dyDescent="0.3">
      <c r="N98" s="16">
        <f t="shared" si="10"/>
        <v>2776.8</v>
      </c>
      <c r="O98" s="17" t="e">
        <f t="shared" si="11"/>
        <v>#DIV/0!</v>
      </c>
      <c r="P98" s="17" t="e">
        <f t="shared" si="11"/>
        <v>#DIV/0!</v>
      </c>
      <c r="Q98" s="17" t="e">
        <f t="shared" si="11"/>
        <v>#DIV/0!</v>
      </c>
      <c r="R98" s="17" t="e">
        <f t="shared" si="11"/>
        <v>#DIV/0!</v>
      </c>
      <c r="S98" s="17" t="e">
        <f t="shared" si="11"/>
        <v>#DIV/0!</v>
      </c>
    </row>
    <row r="99" spans="14:19" x14ac:dyDescent="0.3">
      <c r="N99" s="16">
        <f t="shared" si="10"/>
        <v>2953.2</v>
      </c>
      <c r="O99" s="17" t="e">
        <f t="shared" si="11"/>
        <v>#DIV/0!</v>
      </c>
      <c r="P99" s="17" t="e">
        <f t="shared" si="11"/>
        <v>#DIV/0!</v>
      </c>
      <c r="Q99" s="17" t="e">
        <f t="shared" si="11"/>
        <v>#DIV/0!</v>
      </c>
      <c r="R99" s="17" t="e">
        <f t="shared" si="11"/>
        <v>#DIV/0!</v>
      </c>
      <c r="S99" s="17" t="e">
        <f t="shared" si="11"/>
        <v>#DIV/0!</v>
      </c>
    </row>
    <row r="100" spans="14:19" x14ac:dyDescent="0.3">
      <c r="N100" s="16">
        <f t="shared" si="10"/>
        <v>3606.6</v>
      </c>
      <c r="O100" s="17" t="e">
        <f t="shared" si="11"/>
        <v>#DIV/0!</v>
      </c>
      <c r="P100" s="17" t="e">
        <f t="shared" si="11"/>
        <v>#DIV/0!</v>
      </c>
      <c r="Q100" s="17" t="e">
        <f t="shared" si="11"/>
        <v>#DIV/0!</v>
      </c>
      <c r="R100" s="17" t="e">
        <f t="shared" si="11"/>
        <v>#DIV/0!</v>
      </c>
      <c r="S100" s="17" t="e">
        <f t="shared" si="11"/>
        <v>#DIV/0!</v>
      </c>
    </row>
    <row r="101" spans="14:19" x14ac:dyDescent="0.3">
      <c r="N101" s="16">
        <f t="shared" si="10"/>
        <v>4936.3999999999996</v>
      </c>
      <c r="O101" s="17" t="e">
        <f t="shared" si="11"/>
        <v>#DIV/0!</v>
      </c>
      <c r="P101" s="17" t="e">
        <f t="shared" si="11"/>
        <v>#DIV/0!</v>
      </c>
      <c r="Q101" s="17" t="e">
        <f t="shared" si="11"/>
        <v>#DIV/0!</v>
      </c>
      <c r="R101" s="17" t="e">
        <f t="shared" si="11"/>
        <v>#DIV/0!</v>
      </c>
      <c r="S101" s="17" t="e">
        <f t="shared" si="11"/>
        <v>#DIV/0!</v>
      </c>
    </row>
    <row r="102" spans="14:19" ht="15.6" x14ac:dyDescent="0.3">
      <c r="N102" s="35" t="s">
        <v>15</v>
      </c>
      <c r="O102" s="4" t="s">
        <v>11</v>
      </c>
      <c r="P102" s="4" t="s">
        <v>14</v>
      </c>
      <c r="Q102" s="4" t="s">
        <v>13</v>
      </c>
      <c r="R102" s="4" t="s">
        <v>12</v>
      </c>
      <c r="S102" s="4" t="s">
        <v>16</v>
      </c>
    </row>
    <row r="103" spans="14:19" x14ac:dyDescent="0.3">
      <c r="N103" s="16">
        <f>AVERAGE(O53:S53)</f>
        <v>880</v>
      </c>
      <c r="O103" s="17" t="e">
        <f t="shared" ref="O103:S118" si="12">(O53-$A103)/$A103</f>
        <v>#DIV/0!</v>
      </c>
      <c r="P103" s="17" t="e">
        <f t="shared" si="12"/>
        <v>#DIV/0!</v>
      </c>
      <c r="Q103" s="17" t="e">
        <f t="shared" si="12"/>
        <v>#DIV/0!</v>
      </c>
      <c r="R103" s="17" t="e">
        <f t="shared" si="12"/>
        <v>#DIV/0!</v>
      </c>
      <c r="S103" s="17" t="e">
        <f t="shared" si="12"/>
        <v>#DIV/0!</v>
      </c>
    </row>
    <row r="104" spans="14:19" x14ac:dyDescent="0.3">
      <c r="N104" s="16">
        <f t="shared" ref="N104:N123" si="13">AVERAGE(O54:S54)</f>
        <v>997.4</v>
      </c>
      <c r="O104" s="17" t="e">
        <f t="shared" si="12"/>
        <v>#DIV/0!</v>
      </c>
      <c r="P104" s="17" t="e">
        <f t="shared" si="12"/>
        <v>#DIV/0!</v>
      </c>
      <c r="Q104" s="17" t="e">
        <f t="shared" si="12"/>
        <v>#DIV/0!</v>
      </c>
      <c r="R104" s="17" t="e">
        <f t="shared" si="12"/>
        <v>#DIV/0!</v>
      </c>
      <c r="S104" s="17" t="e">
        <f t="shared" si="12"/>
        <v>#DIV/0!</v>
      </c>
    </row>
    <row r="105" spans="14:19" x14ac:dyDescent="0.3">
      <c r="N105" s="16">
        <f t="shared" si="13"/>
        <v>1072</v>
      </c>
      <c r="O105" s="17" t="e">
        <f t="shared" si="12"/>
        <v>#DIV/0!</v>
      </c>
      <c r="P105" s="17" t="e">
        <f t="shared" si="12"/>
        <v>#DIV/0!</v>
      </c>
      <c r="Q105" s="17" t="e">
        <f t="shared" si="12"/>
        <v>#DIV/0!</v>
      </c>
      <c r="R105" s="17" t="e">
        <f t="shared" si="12"/>
        <v>#DIV/0!</v>
      </c>
      <c r="S105" s="17" t="e">
        <f t="shared" si="12"/>
        <v>#DIV/0!</v>
      </c>
    </row>
    <row r="106" spans="14:19" x14ac:dyDescent="0.3">
      <c r="N106" s="16">
        <f t="shared" si="13"/>
        <v>1216</v>
      </c>
      <c r="O106" s="17" t="e">
        <f t="shared" si="12"/>
        <v>#DIV/0!</v>
      </c>
      <c r="P106" s="17" t="e">
        <f t="shared" si="12"/>
        <v>#DIV/0!</v>
      </c>
      <c r="Q106" s="17" t="e">
        <f t="shared" si="12"/>
        <v>#DIV/0!</v>
      </c>
      <c r="R106" s="17" t="e">
        <f t="shared" si="12"/>
        <v>#DIV/0!</v>
      </c>
      <c r="S106" s="17" t="e">
        <f t="shared" si="12"/>
        <v>#DIV/0!</v>
      </c>
    </row>
    <row r="107" spans="14:19" x14ac:dyDescent="0.3">
      <c r="N107" s="16">
        <f t="shared" si="13"/>
        <v>1335.6</v>
      </c>
      <c r="O107" s="17" t="e">
        <f t="shared" si="12"/>
        <v>#DIV/0!</v>
      </c>
      <c r="P107" s="17" t="e">
        <f t="shared" si="12"/>
        <v>#DIV/0!</v>
      </c>
      <c r="Q107" s="17" t="e">
        <f t="shared" si="12"/>
        <v>#DIV/0!</v>
      </c>
      <c r="R107" s="17" t="e">
        <f t="shared" si="12"/>
        <v>#DIV/0!</v>
      </c>
      <c r="S107" s="17" t="e">
        <f t="shared" si="12"/>
        <v>#DIV/0!</v>
      </c>
    </row>
    <row r="108" spans="14:19" x14ac:dyDescent="0.3">
      <c r="N108" s="16">
        <f t="shared" si="13"/>
        <v>1443</v>
      </c>
      <c r="O108" s="17" t="e">
        <f t="shared" si="12"/>
        <v>#DIV/0!</v>
      </c>
      <c r="P108" s="17" t="e">
        <f t="shared" si="12"/>
        <v>#DIV/0!</v>
      </c>
      <c r="Q108" s="17" t="e">
        <f t="shared" si="12"/>
        <v>#DIV/0!</v>
      </c>
      <c r="R108" s="17" t="e">
        <f t="shared" si="12"/>
        <v>#DIV/0!</v>
      </c>
      <c r="S108" s="17" t="e">
        <f t="shared" si="12"/>
        <v>#DIV/0!</v>
      </c>
    </row>
    <row r="109" spans="14:19" x14ac:dyDescent="0.3">
      <c r="N109" s="16">
        <f t="shared" si="13"/>
        <v>1553.4</v>
      </c>
      <c r="O109" s="17" t="e">
        <f t="shared" si="12"/>
        <v>#DIV/0!</v>
      </c>
      <c r="P109" s="17" t="e">
        <f t="shared" si="12"/>
        <v>#DIV/0!</v>
      </c>
      <c r="Q109" s="17" t="e">
        <f t="shared" si="12"/>
        <v>#DIV/0!</v>
      </c>
      <c r="R109" s="17" t="e">
        <f t="shared" si="12"/>
        <v>#DIV/0!</v>
      </c>
      <c r="S109" s="17" t="e">
        <f t="shared" si="12"/>
        <v>#DIV/0!</v>
      </c>
    </row>
    <row r="110" spans="14:19" x14ac:dyDescent="0.3">
      <c r="N110" s="16">
        <f t="shared" si="13"/>
        <v>1657.2</v>
      </c>
      <c r="O110" s="17" t="e">
        <f t="shared" si="12"/>
        <v>#DIV/0!</v>
      </c>
      <c r="P110" s="17" t="e">
        <f t="shared" si="12"/>
        <v>#DIV/0!</v>
      </c>
      <c r="Q110" s="17" t="e">
        <f t="shared" si="12"/>
        <v>#DIV/0!</v>
      </c>
      <c r="R110" s="17" t="e">
        <f t="shared" si="12"/>
        <v>#DIV/0!</v>
      </c>
      <c r="S110" s="17" t="e">
        <f t="shared" si="12"/>
        <v>#DIV/0!</v>
      </c>
    </row>
    <row r="111" spans="14:19" x14ac:dyDescent="0.3">
      <c r="N111" s="16">
        <f t="shared" si="13"/>
        <v>1754</v>
      </c>
      <c r="O111" s="17" t="e">
        <f t="shared" si="12"/>
        <v>#DIV/0!</v>
      </c>
      <c r="P111" s="17" t="e">
        <f t="shared" si="12"/>
        <v>#DIV/0!</v>
      </c>
      <c r="Q111" s="17" t="e">
        <f t="shared" si="12"/>
        <v>#DIV/0!</v>
      </c>
      <c r="R111" s="17" t="e">
        <f t="shared" si="12"/>
        <v>#DIV/0!</v>
      </c>
      <c r="S111" s="17" t="e">
        <f t="shared" si="12"/>
        <v>#DIV/0!</v>
      </c>
    </row>
    <row r="112" spans="14:19" x14ac:dyDescent="0.3">
      <c r="N112" s="16">
        <f t="shared" si="13"/>
        <v>1862.4</v>
      </c>
      <c r="O112" s="17" t="e">
        <f t="shared" si="12"/>
        <v>#DIV/0!</v>
      </c>
      <c r="P112" s="17" t="e">
        <f t="shared" si="12"/>
        <v>#DIV/0!</v>
      </c>
      <c r="Q112" s="17" t="e">
        <f t="shared" si="12"/>
        <v>#DIV/0!</v>
      </c>
      <c r="R112" s="17" t="e">
        <f t="shared" si="12"/>
        <v>#DIV/0!</v>
      </c>
      <c r="S112" s="17" t="e">
        <f t="shared" si="12"/>
        <v>#DIV/0!</v>
      </c>
    </row>
    <row r="113" spans="14:19" x14ac:dyDescent="0.3">
      <c r="N113" s="16">
        <f t="shared" si="13"/>
        <v>1989.8</v>
      </c>
      <c r="O113" s="17" t="e">
        <f t="shared" si="12"/>
        <v>#DIV/0!</v>
      </c>
      <c r="P113" s="17" t="e">
        <f t="shared" si="12"/>
        <v>#DIV/0!</v>
      </c>
      <c r="Q113" s="17" t="e">
        <f t="shared" si="12"/>
        <v>#DIV/0!</v>
      </c>
      <c r="R113" s="17" t="e">
        <f t="shared" si="12"/>
        <v>#DIV/0!</v>
      </c>
      <c r="S113" s="17" t="e">
        <f t="shared" si="12"/>
        <v>#DIV/0!</v>
      </c>
    </row>
    <row r="114" spans="14:19" x14ac:dyDescent="0.3">
      <c r="N114" s="16">
        <f t="shared" si="13"/>
        <v>2111.8000000000002</v>
      </c>
      <c r="O114" s="17" t="e">
        <f t="shared" si="12"/>
        <v>#DIV/0!</v>
      </c>
      <c r="P114" s="17" t="e">
        <f t="shared" si="12"/>
        <v>#DIV/0!</v>
      </c>
      <c r="Q114" s="17" t="e">
        <f t="shared" si="12"/>
        <v>#DIV/0!</v>
      </c>
      <c r="R114" s="17" t="e">
        <f t="shared" si="12"/>
        <v>#DIV/0!</v>
      </c>
      <c r="S114" s="17" t="e">
        <f t="shared" si="12"/>
        <v>#DIV/0!</v>
      </c>
    </row>
    <row r="115" spans="14:19" x14ac:dyDescent="0.3">
      <c r="N115" s="16">
        <f t="shared" si="13"/>
        <v>2223</v>
      </c>
      <c r="O115" s="17" t="e">
        <f t="shared" si="12"/>
        <v>#DIV/0!</v>
      </c>
      <c r="P115" s="17" t="e">
        <f t="shared" si="12"/>
        <v>#DIV/0!</v>
      </c>
      <c r="Q115" s="17" t="e">
        <f t="shared" si="12"/>
        <v>#DIV/0!</v>
      </c>
      <c r="R115" s="17" t="e">
        <f t="shared" si="12"/>
        <v>#DIV/0!</v>
      </c>
      <c r="S115" s="17" t="e">
        <f t="shared" si="12"/>
        <v>#DIV/0!</v>
      </c>
    </row>
    <row r="116" spans="14:19" x14ac:dyDescent="0.3">
      <c r="N116" s="16">
        <f t="shared" si="13"/>
        <v>2317</v>
      </c>
      <c r="O116" s="17" t="e">
        <f t="shared" si="12"/>
        <v>#DIV/0!</v>
      </c>
      <c r="P116" s="17" t="e">
        <f t="shared" si="12"/>
        <v>#DIV/0!</v>
      </c>
      <c r="Q116" s="17" t="e">
        <f t="shared" si="12"/>
        <v>#DIV/0!</v>
      </c>
      <c r="R116" s="17" t="e">
        <f t="shared" si="12"/>
        <v>#DIV/0!</v>
      </c>
      <c r="S116" s="17" t="e">
        <f t="shared" si="12"/>
        <v>#DIV/0!</v>
      </c>
    </row>
    <row r="117" spans="14:19" x14ac:dyDescent="0.3">
      <c r="N117" s="16">
        <f t="shared" si="13"/>
        <v>2405.1999999999998</v>
      </c>
      <c r="O117" s="17" t="e">
        <f t="shared" si="12"/>
        <v>#DIV/0!</v>
      </c>
      <c r="P117" s="17" t="e">
        <f t="shared" si="12"/>
        <v>#DIV/0!</v>
      </c>
      <c r="Q117" s="17" t="e">
        <f t="shared" si="12"/>
        <v>#DIV/0!</v>
      </c>
      <c r="R117" s="17" t="e">
        <f t="shared" si="12"/>
        <v>#DIV/0!</v>
      </c>
      <c r="S117" s="17" t="e">
        <f t="shared" si="12"/>
        <v>#DIV/0!</v>
      </c>
    </row>
    <row r="118" spans="14:19" x14ac:dyDescent="0.3">
      <c r="N118" s="16">
        <f t="shared" si="13"/>
        <v>2475.6</v>
      </c>
      <c r="O118" s="17" t="e">
        <f t="shared" si="12"/>
        <v>#DIV/0!</v>
      </c>
      <c r="P118" s="17" t="e">
        <f t="shared" si="12"/>
        <v>#DIV/0!</v>
      </c>
      <c r="Q118" s="17" t="e">
        <f t="shared" si="12"/>
        <v>#DIV/0!</v>
      </c>
      <c r="R118" s="17" t="e">
        <f t="shared" si="12"/>
        <v>#DIV/0!</v>
      </c>
      <c r="S118" s="17" t="e">
        <f t="shared" si="12"/>
        <v>#DIV/0!</v>
      </c>
    </row>
    <row r="119" spans="14:19" x14ac:dyDescent="0.3">
      <c r="N119" s="16">
        <f t="shared" si="13"/>
        <v>2556.8000000000002</v>
      </c>
      <c r="O119" s="17" t="e">
        <f t="shared" ref="O119:S123" si="14">(O69-$A119)/$A119</f>
        <v>#DIV/0!</v>
      </c>
      <c r="P119" s="17" t="e">
        <f t="shared" si="14"/>
        <v>#DIV/0!</v>
      </c>
      <c r="Q119" s="17" t="e">
        <f t="shared" si="14"/>
        <v>#DIV/0!</v>
      </c>
      <c r="R119" s="17" t="e">
        <f t="shared" si="14"/>
        <v>#DIV/0!</v>
      </c>
      <c r="S119" s="17" t="e">
        <f t="shared" si="14"/>
        <v>#DIV/0!</v>
      </c>
    </row>
    <row r="120" spans="14:19" x14ac:dyDescent="0.3">
      <c r="N120" s="16">
        <f t="shared" si="13"/>
        <v>2665</v>
      </c>
      <c r="O120" s="17" t="e">
        <f t="shared" si="14"/>
        <v>#DIV/0!</v>
      </c>
      <c r="P120" s="17" t="e">
        <f t="shared" si="14"/>
        <v>#DIV/0!</v>
      </c>
      <c r="Q120" s="17" t="e">
        <f t="shared" si="14"/>
        <v>#DIV/0!</v>
      </c>
      <c r="R120" s="17" t="e">
        <f t="shared" si="14"/>
        <v>#DIV/0!</v>
      </c>
      <c r="S120" s="17" t="e">
        <f t="shared" si="14"/>
        <v>#DIV/0!</v>
      </c>
    </row>
    <row r="121" spans="14:19" x14ac:dyDescent="0.3">
      <c r="N121" s="16">
        <f t="shared" si="13"/>
        <v>2852.2</v>
      </c>
      <c r="O121" s="17" t="e">
        <f t="shared" si="14"/>
        <v>#DIV/0!</v>
      </c>
      <c r="P121" s="17" t="e">
        <f t="shared" si="14"/>
        <v>#DIV/0!</v>
      </c>
      <c r="Q121" s="17" t="e">
        <f t="shared" si="14"/>
        <v>#DIV/0!</v>
      </c>
      <c r="R121" s="17" t="e">
        <f t="shared" si="14"/>
        <v>#DIV/0!</v>
      </c>
      <c r="S121" s="17" t="e">
        <f t="shared" si="14"/>
        <v>#DIV/0!</v>
      </c>
    </row>
    <row r="122" spans="14:19" x14ac:dyDescent="0.3">
      <c r="N122" s="16">
        <f t="shared" si="13"/>
        <v>3455.4</v>
      </c>
      <c r="O122" s="17" t="e">
        <f t="shared" si="14"/>
        <v>#DIV/0!</v>
      </c>
      <c r="P122" s="17" t="e">
        <f t="shared" si="14"/>
        <v>#DIV/0!</v>
      </c>
      <c r="Q122" s="17" t="e">
        <f t="shared" si="14"/>
        <v>#DIV/0!</v>
      </c>
      <c r="R122" s="17" t="e">
        <f t="shared" si="14"/>
        <v>#DIV/0!</v>
      </c>
      <c r="S122" s="17" t="e">
        <f t="shared" si="14"/>
        <v>#DIV/0!</v>
      </c>
    </row>
    <row r="123" spans="14:19" x14ac:dyDescent="0.3">
      <c r="N123" s="18">
        <f t="shared" si="13"/>
        <v>4640.2</v>
      </c>
      <c r="O123" s="19" t="e">
        <f t="shared" si="14"/>
        <v>#DIV/0!</v>
      </c>
      <c r="P123" s="19" t="e">
        <f t="shared" si="14"/>
        <v>#DIV/0!</v>
      </c>
      <c r="Q123" s="19" t="e">
        <f t="shared" si="14"/>
        <v>#DIV/0!</v>
      </c>
      <c r="R123" s="19" t="e">
        <f t="shared" si="14"/>
        <v>#DIV/0!</v>
      </c>
      <c r="S123" s="19" t="e">
        <f t="shared" si="14"/>
        <v>#DIV/0!</v>
      </c>
    </row>
    <row r="124" spans="14:19" x14ac:dyDescent="0.3">
      <c r="N124" s="6"/>
      <c r="O124" s="6"/>
      <c r="P124" s="6"/>
      <c r="Q124" s="6"/>
      <c r="R124" s="6"/>
      <c r="S124" s="6"/>
    </row>
    <row r="125" spans="14:19" x14ac:dyDescent="0.3">
      <c r="N125" s="6"/>
      <c r="O125" s="6"/>
      <c r="P125" s="6"/>
      <c r="Q125" s="6"/>
      <c r="R125" s="6"/>
      <c r="S125" s="6"/>
    </row>
    <row r="126" spans="14:19" ht="18" x14ac:dyDescent="0.35">
      <c r="N126" s="37" t="s">
        <v>17</v>
      </c>
      <c r="O126" s="32"/>
      <c r="P126" s="37" t="s">
        <v>23</v>
      </c>
      <c r="Q126" s="32"/>
      <c r="R126" s="32"/>
      <c r="S126" s="37" t="s">
        <v>18</v>
      </c>
    </row>
    <row r="127" spans="14:19" x14ac:dyDescent="0.3">
      <c r="N127" s="21"/>
      <c r="O127" s="21"/>
      <c r="P127" s="21"/>
      <c r="Q127" s="21"/>
      <c r="R127" s="21"/>
      <c r="S127" s="21"/>
    </row>
    <row r="128" spans="14:19" x14ac:dyDescent="0.3">
      <c r="N128" t="s">
        <v>19</v>
      </c>
      <c r="O128" s="6">
        <f>O6</f>
        <v>1019</v>
      </c>
      <c r="P128" s="6">
        <f t="shared" ref="P128:S128" si="15">P6</f>
        <v>1033</v>
      </c>
      <c r="Q128" s="6">
        <f t="shared" si="15"/>
        <v>1044</v>
      </c>
      <c r="R128" s="6">
        <f t="shared" si="15"/>
        <v>1048</v>
      </c>
      <c r="S128" s="6">
        <f t="shared" si="15"/>
        <v>1077</v>
      </c>
    </row>
    <row r="129" spans="14:19" x14ac:dyDescent="0.3">
      <c r="N129">
        <v>1</v>
      </c>
      <c r="O129" s="22" t="e">
        <f>O81</f>
        <v>#DIV/0!</v>
      </c>
      <c r="P129" s="22" t="e">
        <f t="shared" ref="O129:S134" si="16">P81</f>
        <v>#DIV/0!</v>
      </c>
      <c r="Q129" s="22" t="e">
        <f t="shared" si="16"/>
        <v>#DIV/0!</v>
      </c>
      <c r="R129" s="22" t="e">
        <f t="shared" si="16"/>
        <v>#DIV/0!</v>
      </c>
      <c r="S129" s="22" t="e">
        <f t="shared" si="16"/>
        <v>#DIV/0!</v>
      </c>
    </row>
    <row r="130" spans="14:19" x14ac:dyDescent="0.3">
      <c r="N130">
        <v>3</v>
      </c>
      <c r="O130" s="22" t="e">
        <f t="shared" si="16"/>
        <v>#DIV/0!</v>
      </c>
      <c r="P130" s="22" t="e">
        <f t="shared" si="16"/>
        <v>#DIV/0!</v>
      </c>
      <c r="Q130" s="22" t="e">
        <f t="shared" si="16"/>
        <v>#DIV/0!</v>
      </c>
      <c r="R130" s="22" t="e">
        <f t="shared" si="16"/>
        <v>#DIV/0!</v>
      </c>
      <c r="S130" s="22" t="e">
        <f t="shared" si="16"/>
        <v>#DIV/0!</v>
      </c>
    </row>
    <row r="131" spans="14:19" x14ac:dyDescent="0.3">
      <c r="N131">
        <v>5</v>
      </c>
      <c r="O131" s="22" t="e">
        <f t="shared" si="16"/>
        <v>#DIV/0!</v>
      </c>
      <c r="P131" s="22" t="e">
        <f t="shared" si="16"/>
        <v>#DIV/0!</v>
      </c>
      <c r="Q131" s="22" t="e">
        <f t="shared" si="16"/>
        <v>#DIV/0!</v>
      </c>
      <c r="R131" s="22" t="e">
        <f t="shared" si="16"/>
        <v>#DIV/0!</v>
      </c>
      <c r="S131" s="22" t="e">
        <f t="shared" si="16"/>
        <v>#DIV/0!</v>
      </c>
    </row>
    <row r="132" spans="14:19" x14ac:dyDescent="0.3">
      <c r="N132">
        <v>10</v>
      </c>
      <c r="O132" s="22" t="e">
        <f t="shared" si="16"/>
        <v>#DIV/0!</v>
      </c>
      <c r="P132" s="22" t="e">
        <f t="shared" si="16"/>
        <v>#DIV/0!</v>
      </c>
      <c r="Q132" s="22" t="e">
        <f t="shared" si="16"/>
        <v>#DIV/0!</v>
      </c>
      <c r="R132" s="22" t="e">
        <f t="shared" si="16"/>
        <v>#DIV/0!</v>
      </c>
      <c r="S132" s="22" t="e">
        <f t="shared" si="16"/>
        <v>#DIV/0!</v>
      </c>
    </row>
    <row r="133" spans="14:19" x14ac:dyDescent="0.3">
      <c r="N133">
        <v>15</v>
      </c>
      <c r="O133" s="22" t="e">
        <f t="shared" si="16"/>
        <v>#DIV/0!</v>
      </c>
      <c r="P133" s="22" t="e">
        <f t="shared" si="16"/>
        <v>#DIV/0!</v>
      </c>
      <c r="Q133" s="22" t="e">
        <f t="shared" si="16"/>
        <v>#DIV/0!</v>
      </c>
      <c r="R133" s="22" t="e">
        <f t="shared" si="16"/>
        <v>#DIV/0!</v>
      </c>
      <c r="S133" s="22" t="e">
        <f t="shared" si="16"/>
        <v>#DIV/0!</v>
      </c>
    </row>
    <row r="134" spans="14:19" x14ac:dyDescent="0.3">
      <c r="N134">
        <v>20</v>
      </c>
      <c r="O134" s="22" t="e">
        <f t="shared" si="16"/>
        <v>#DIV/0!</v>
      </c>
      <c r="P134" s="22" t="e">
        <f t="shared" si="16"/>
        <v>#DIV/0!</v>
      </c>
      <c r="Q134" s="22" t="e">
        <f t="shared" si="16"/>
        <v>#DIV/0!</v>
      </c>
      <c r="R134" s="22" t="e">
        <f t="shared" si="16"/>
        <v>#DIV/0!</v>
      </c>
      <c r="S134" s="22" t="e">
        <f t="shared" si="16"/>
        <v>#DIV/0!</v>
      </c>
    </row>
    <row r="135" spans="14:19" x14ac:dyDescent="0.3">
      <c r="N135" s="2" t="s">
        <v>20</v>
      </c>
      <c r="O135" s="22" t="e" cm="1">
        <f t="array" ref="O135">AVERAGE(ABS(O129:O134))</f>
        <v>#DIV/0!</v>
      </c>
      <c r="P135" s="22" t="e" cm="1">
        <f t="array" ref="P135">AVERAGE(ABS(P129:P134))</f>
        <v>#DIV/0!</v>
      </c>
      <c r="Q135" s="22" t="e" cm="1">
        <f t="array" ref="Q135">AVERAGE(ABS(Q129:Q134))</f>
        <v>#DIV/0!</v>
      </c>
      <c r="R135" s="22" t="e" cm="1">
        <f t="array" ref="R135">AVERAGE(ABS(R129:R134))</f>
        <v>#DIV/0!</v>
      </c>
      <c r="S135" s="22" t="e" cm="1">
        <f t="array" ref="S135">AVERAGE(ABS(S129:S134))</f>
        <v>#DIV/0!</v>
      </c>
    </row>
    <row r="136" spans="14:19" x14ac:dyDescent="0.3">
      <c r="O136" s="22"/>
    </row>
    <row r="137" spans="14:19" x14ac:dyDescent="0.3">
      <c r="N137" s="2"/>
      <c r="O137" s="22"/>
    </row>
    <row r="138" spans="14:19" x14ac:dyDescent="0.3">
      <c r="O138" s="6">
        <f>O128</f>
        <v>1019</v>
      </c>
      <c r="P138" s="6">
        <f t="shared" ref="P138:S138" si="17">P128</f>
        <v>1033</v>
      </c>
      <c r="Q138" s="6">
        <f t="shared" si="17"/>
        <v>1044</v>
      </c>
      <c r="R138" s="6">
        <f t="shared" si="17"/>
        <v>1048</v>
      </c>
      <c r="S138" s="6">
        <f t="shared" si="17"/>
        <v>1077</v>
      </c>
    </row>
    <row r="139" spans="14:19" x14ac:dyDescent="0.3">
      <c r="N139">
        <v>1</v>
      </c>
      <c r="O139" s="22" t="e">
        <f t="shared" ref="O139:S144" si="18">O103</f>
        <v>#DIV/0!</v>
      </c>
      <c r="P139" s="22" t="e">
        <f t="shared" si="18"/>
        <v>#DIV/0!</v>
      </c>
      <c r="Q139" s="22" t="e">
        <f t="shared" si="18"/>
        <v>#DIV/0!</v>
      </c>
      <c r="R139" s="22" t="e">
        <f t="shared" si="18"/>
        <v>#DIV/0!</v>
      </c>
      <c r="S139" s="22" t="e">
        <f t="shared" si="18"/>
        <v>#DIV/0!</v>
      </c>
    </row>
    <row r="140" spans="14:19" x14ac:dyDescent="0.3">
      <c r="N140">
        <v>3</v>
      </c>
      <c r="O140" s="22" t="e">
        <f t="shared" si="18"/>
        <v>#DIV/0!</v>
      </c>
      <c r="P140" s="22" t="e">
        <f t="shared" si="18"/>
        <v>#DIV/0!</v>
      </c>
      <c r="Q140" s="22" t="e">
        <f t="shared" si="18"/>
        <v>#DIV/0!</v>
      </c>
      <c r="R140" s="22" t="e">
        <f t="shared" si="18"/>
        <v>#DIV/0!</v>
      </c>
      <c r="S140" s="22" t="e">
        <f t="shared" si="18"/>
        <v>#DIV/0!</v>
      </c>
    </row>
    <row r="141" spans="14:19" x14ac:dyDescent="0.3">
      <c r="N141">
        <v>5</v>
      </c>
      <c r="O141" s="22" t="e">
        <f t="shared" si="18"/>
        <v>#DIV/0!</v>
      </c>
      <c r="P141" s="22" t="e">
        <f t="shared" si="18"/>
        <v>#DIV/0!</v>
      </c>
      <c r="Q141" s="22" t="e">
        <f t="shared" si="18"/>
        <v>#DIV/0!</v>
      </c>
      <c r="R141" s="22" t="e">
        <f t="shared" si="18"/>
        <v>#DIV/0!</v>
      </c>
      <c r="S141" s="22" t="e">
        <f t="shared" si="18"/>
        <v>#DIV/0!</v>
      </c>
    </row>
    <row r="142" spans="14:19" x14ac:dyDescent="0.3">
      <c r="N142">
        <v>10</v>
      </c>
      <c r="O142" s="22" t="e">
        <f t="shared" si="18"/>
        <v>#DIV/0!</v>
      </c>
      <c r="P142" s="22" t="e">
        <f t="shared" si="18"/>
        <v>#DIV/0!</v>
      </c>
      <c r="Q142" s="22" t="e">
        <f t="shared" si="18"/>
        <v>#DIV/0!</v>
      </c>
      <c r="R142" s="22" t="e">
        <f t="shared" si="18"/>
        <v>#DIV/0!</v>
      </c>
      <c r="S142" s="22" t="e">
        <f t="shared" si="18"/>
        <v>#DIV/0!</v>
      </c>
    </row>
    <row r="143" spans="14:19" x14ac:dyDescent="0.3">
      <c r="N143">
        <v>15</v>
      </c>
      <c r="O143" s="22" t="e">
        <f t="shared" si="18"/>
        <v>#DIV/0!</v>
      </c>
      <c r="P143" s="22" t="e">
        <f t="shared" si="18"/>
        <v>#DIV/0!</v>
      </c>
      <c r="Q143" s="22" t="e">
        <f t="shared" si="18"/>
        <v>#DIV/0!</v>
      </c>
      <c r="R143" s="22" t="e">
        <f t="shared" si="18"/>
        <v>#DIV/0!</v>
      </c>
      <c r="S143" s="22" t="e">
        <f t="shared" si="18"/>
        <v>#DIV/0!</v>
      </c>
    </row>
    <row r="144" spans="14:19" x14ac:dyDescent="0.3">
      <c r="N144">
        <v>20</v>
      </c>
      <c r="O144" s="22" t="e">
        <f t="shared" si="18"/>
        <v>#DIV/0!</v>
      </c>
      <c r="P144" s="22" t="e">
        <f t="shared" si="18"/>
        <v>#DIV/0!</v>
      </c>
      <c r="Q144" s="22" t="e">
        <f t="shared" si="18"/>
        <v>#DIV/0!</v>
      </c>
      <c r="R144" s="22" t="e">
        <f t="shared" si="18"/>
        <v>#DIV/0!</v>
      </c>
      <c r="S144" s="22" t="e">
        <f t="shared" si="18"/>
        <v>#DIV/0!</v>
      </c>
    </row>
    <row r="145" spans="14:19" x14ac:dyDescent="0.3">
      <c r="N145" s="23" t="s">
        <v>20</v>
      </c>
      <c r="O145" s="24" t="e" cm="1">
        <f t="array" ref="O145">AVERAGE(ABS(O139:O144))</f>
        <v>#DIV/0!</v>
      </c>
      <c r="P145" s="24" t="e" cm="1">
        <f t="array" ref="P145">AVERAGE(ABS(P139:P144))</f>
        <v>#DIV/0!</v>
      </c>
      <c r="Q145" s="24" t="e" cm="1">
        <f t="array" ref="Q145">AVERAGE(ABS(Q139:Q144))</f>
        <v>#DIV/0!</v>
      </c>
      <c r="R145" s="24" t="e" cm="1">
        <f t="array" ref="R145">AVERAGE(ABS(R139:R144))</f>
        <v>#DIV/0!</v>
      </c>
      <c r="S145" s="24" t="e" cm="1">
        <f t="array" ref="S145">AVERAGE(ABS(S139:S144))</f>
        <v>#DIV/0!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DA296-8AC5-4BAB-AF40-CC91EE0D07B9}">
  <dimension ref="A1:AE74"/>
  <sheetViews>
    <sheetView topLeftCell="E21" workbookViewId="0">
      <selection activeCell="AC35" sqref="AC35"/>
    </sheetView>
  </sheetViews>
  <sheetFormatPr defaultRowHeight="14.4" x14ac:dyDescent="0.3"/>
  <cols>
    <col min="15" max="19" width="7.5546875" customWidth="1"/>
    <col min="29" max="29" width="9.5546875" bestFit="1" customWidth="1"/>
  </cols>
  <sheetData>
    <row r="1" spans="1:20" x14ac:dyDescent="0.3">
      <c r="A1" s="57" t="s">
        <v>26</v>
      </c>
      <c r="B1" t="s">
        <v>38</v>
      </c>
      <c r="F1" s="20" t="s">
        <v>74</v>
      </c>
      <c r="O1" s="6"/>
    </row>
    <row r="2" spans="1:20" x14ac:dyDescent="0.3">
      <c r="A2" t="s">
        <v>37</v>
      </c>
      <c r="N2" s="12" t="s">
        <v>49</v>
      </c>
      <c r="O2" s="6"/>
      <c r="P2" s="12" t="s">
        <v>71</v>
      </c>
      <c r="Q2" s="6"/>
      <c r="R2" s="6"/>
      <c r="S2" s="6"/>
    </row>
    <row r="3" spans="1:20" x14ac:dyDescent="0.3">
      <c r="A3" t="s">
        <v>39</v>
      </c>
      <c r="O3" s="6"/>
      <c r="P3" s="6"/>
      <c r="Q3" s="6"/>
      <c r="R3" s="6"/>
      <c r="S3" s="6"/>
    </row>
    <row r="4" spans="1:20" x14ac:dyDescent="0.3">
      <c r="C4" s="20" t="s">
        <v>53</v>
      </c>
      <c r="O4" s="25">
        <f>AVERAGE(O6:S6)</f>
        <v>1044.2</v>
      </c>
      <c r="P4" s="26" t="s">
        <v>21</v>
      </c>
      <c r="Q4" s="27"/>
      <c r="R4" s="27"/>
      <c r="S4" s="27"/>
    </row>
    <row r="5" spans="1:20" x14ac:dyDescent="0.3">
      <c r="C5" s="2" t="s">
        <v>4</v>
      </c>
      <c r="D5" s="2"/>
      <c r="E5" s="2"/>
      <c r="F5" s="2" t="s">
        <v>3</v>
      </c>
      <c r="G5" s="2"/>
      <c r="H5" s="2"/>
      <c r="I5" s="2" t="s">
        <v>5</v>
      </c>
      <c r="K5" s="2"/>
      <c r="N5" s="38" t="s">
        <v>6</v>
      </c>
      <c r="O5" s="5">
        <v>23.33</v>
      </c>
      <c r="P5" s="5">
        <v>22.27</v>
      </c>
      <c r="Q5" s="5">
        <v>25.39</v>
      </c>
      <c r="R5" s="5">
        <v>21.76</v>
      </c>
      <c r="S5" s="5">
        <v>22.09</v>
      </c>
    </row>
    <row r="6" spans="1:20" x14ac:dyDescent="0.3">
      <c r="B6" s="44">
        <f>T12</f>
        <v>1939.6</v>
      </c>
      <c r="C6" s="41">
        <v>1939</v>
      </c>
      <c r="D6" s="21">
        <v>1.0152449972252171</v>
      </c>
      <c r="E6" s="21"/>
      <c r="F6" s="21">
        <v>1824</v>
      </c>
      <c r="G6" s="21">
        <v>1.021773903959786</v>
      </c>
      <c r="H6" s="21"/>
      <c r="I6" s="21">
        <v>1901</v>
      </c>
      <c r="J6" s="50">
        <v>1.0185094505925021</v>
      </c>
      <c r="N6" s="39" t="s">
        <v>7</v>
      </c>
      <c r="O6" s="6">
        <v>1019</v>
      </c>
      <c r="P6" s="6">
        <v>1033</v>
      </c>
      <c r="Q6" s="6">
        <v>1044</v>
      </c>
      <c r="R6" s="6">
        <v>1048</v>
      </c>
      <c r="S6" s="6">
        <v>1077</v>
      </c>
      <c r="T6" s="29">
        <f>AVERAGE(O6:S6)</f>
        <v>1044.2</v>
      </c>
    </row>
    <row r="7" spans="1:20" ht="15.6" x14ac:dyDescent="0.3">
      <c r="C7" s="10">
        <v>1965</v>
      </c>
      <c r="D7" s="11">
        <v>2.0500767146541361</v>
      </c>
      <c r="E7" s="11"/>
      <c r="F7" s="11">
        <v>1853</v>
      </c>
      <c r="G7" s="11">
        <v>2.020696634348587</v>
      </c>
      <c r="H7" s="11"/>
      <c r="I7" s="11">
        <v>1928</v>
      </c>
      <c r="J7" s="51">
        <v>2.0370189011850028</v>
      </c>
      <c r="N7" s="39" t="s">
        <v>8</v>
      </c>
      <c r="O7" s="7" t="s">
        <v>9</v>
      </c>
      <c r="P7" s="7" t="s">
        <v>9</v>
      </c>
      <c r="Q7" s="7" t="s">
        <v>40</v>
      </c>
      <c r="R7" s="7" t="s">
        <v>9</v>
      </c>
      <c r="S7" s="7" t="s">
        <v>9</v>
      </c>
    </row>
    <row r="8" spans="1:20" x14ac:dyDescent="0.3">
      <c r="C8">
        <v>1980</v>
      </c>
      <c r="D8">
        <v>3.022883818104666</v>
      </c>
      <c r="F8">
        <v>1871</v>
      </c>
      <c r="G8">
        <v>3.0685861652466428</v>
      </c>
      <c r="I8">
        <v>1944</v>
      </c>
      <c r="J8">
        <v>3.0196193647373839</v>
      </c>
      <c r="N8" s="40" t="s">
        <v>10</v>
      </c>
      <c r="O8" s="14" t="s">
        <v>41</v>
      </c>
      <c r="P8" s="14" t="s">
        <v>42</v>
      </c>
      <c r="Q8" s="14" t="s">
        <v>43</v>
      </c>
      <c r="R8" s="14" t="s">
        <v>44</v>
      </c>
      <c r="S8" s="14" t="s">
        <v>45</v>
      </c>
    </row>
    <row r="9" spans="1:20" x14ac:dyDescent="0.3">
      <c r="C9">
        <v>1992</v>
      </c>
      <c r="D9">
        <v>4.1034178826755561</v>
      </c>
      <c r="F9">
        <v>1884</v>
      </c>
      <c r="G9">
        <v>4.0609799889008764</v>
      </c>
      <c r="I9">
        <v>1956</v>
      </c>
      <c r="J9">
        <v>4.0642444422681558</v>
      </c>
      <c r="N9">
        <v>1</v>
      </c>
      <c r="O9">
        <v>1329</v>
      </c>
      <c r="P9">
        <v>1394</v>
      </c>
      <c r="Q9">
        <v>1396</v>
      </c>
      <c r="R9">
        <v>1440</v>
      </c>
      <c r="S9">
        <v>1389</v>
      </c>
      <c r="T9" s="29">
        <f t="shared" ref="T9:T29" si="0">AVERAGE(O9:S9)</f>
        <v>1389.6</v>
      </c>
    </row>
    <row r="10" spans="1:20" x14ac:dyDescent="0.3">
      <c r="C10">
        <v>2001</v>
      </c>
      <c r="D10">
        <v>5.1088695197989233</v>
      </c>
      <c r="F10">
        <v>1894</v>
      </c>
      <c r="G10">
        <v>5.0239937322495551</v>
      </c>
      <c r="I10">
        <v>1965</v>
      </c>
      <c r="J10">
        <v>5.0174648255149839</v>
      </c>
      <c r="N10">
        <v>3</v>
      </c>
      <c r="O10">
        <v>1595</v>
      </c>
      <c r="P10">
        <v>1681</v>
      </c>
      <c r="Q10">
        <v>1642</v>
      </c>
      <c r="R10">
        <v>1681</v>
      </c>
      <c r="S10">
        <v>1681</v>
      </c>
      <c r="T10" s="29">
        <f t="shared" si="0"/>
        <v>1656</v>
      </c>
    </row>
    <row r="11" spans="1:20" x14ac:dyDescent="0.3">
      <c r="C11">
        <v>2033</v>
      </c>
      <c r="D11">
        <v>10.207945679496</v>
      </c>
      <c r="F11">
        <v>1931</v>
      </c>
      <c r="G11">
        <v>10.064309731335531</v>
      </c>
      <c r="I11">
        <v>1998</v>
      </c>
      <c r="J11">
        <v>10.087160904906501</v>
      </c>
      <c r="N11">
        <v>5</v>
      </c>
      <c r="O11">
        <v>1715</v>
      </c>
      <c r="P11">
        <v>1782</v>
      </c>
      <c r="Q11">
        <v>1761</v>
      </c>
      <c r="R11">
        <v>1790</v>
      </c>
      <c r="S11">
        <v>1816</v>
      </c>
      <c r="T11" s="29">
        <f t="shared" si="0"/>
        <v>1772.8</v>
      </c>
    </row>
    <row r="12" spans="1:20" x14ac:dyDescent="0.3">
      <c r="B12" s="44">
        <f>T13</f>
        <v>2056.1999999999998</v>
      </c>
      <c r="C12" s="41">
        <v>2054</v>
      </c>
      <c r="D12" s="21">
        <v>15.26458394541838</v>
      </c>
      <c r="E12" s="21"/>
      <c r="F12" s="21">
        <v>1955</v>
      </c>
      <c r="G12" s="21">
        <v>15.006692129402991</v>
      </c>
      <c r="H12" s="21"/>
      <c r="I12" s="21">
        <v>2019</v>
      </c>
      <c r="J12" s="50">
        <v>15.003427676035701</v>
      </c>
      <c r="N12" s="48">
        <v>10</v>
      </c>
      <c r="O12" s="49">
        <v>1891</v>
      </c>
      <c r="P12" s="49">
        <v>1954</v>
      </c>
      <c r="Q12" s="49">
        <v>1912</v>
      </c>
      <c r="R12" s="49">
        <v>1982</v>
      </c>
      <c r="S12" s="49">
        <v>1959</v>
      </c>
      <c r="T12" s="52">
        <f t="shared" si="0"/>
        <v>1939.6</v>
      </c>
    </row>
    <row r="13" spans="1:20" x14ac:dyDescent="0.3">
      <c r="C13" s="10">
        <v>2070</v>
      </c>
      <c r="D13" s="11">
        <v>20.125355009303739</v>
      </c>
      <c r="E13" s="11"/>
      <c r="F13" s="11">
        <v>1975</v>
      </c>
      <c r="G13" s="11">
        <v>20.262462050729681</v>
      </c>
      <c r="H13" s="11"/>
      <c r="I13" s="11">
        <v>2036</v>
      </c>
      <c r="J13" s="51">
        <v>20.210230796853129</v>
      </c>
      <c r="N13" s="48">
        <v>15</v>
      </c>
      <c r="O13" s="49">
        <v>2019</v>
      </c>
      <c r="P13" s="49">
        <v>2077</v>
      </c>
      <c r="Q13" s="49">
        <v>2019</v>
      </c>
      <c r="R13" s="49">
        <v>2090</v>
      </c>
      <c r="S13" s="49">
        <v>2076</v>
      </c>
      <c r="T13" s="52">
        <f t="shared" si="0"/>
        <v>2056.1999999999998</v>
      </c>
    </row>
    <row r="14" spans="1:20" x14ac:dyDescent="0.3">
      <c r="C14">
        <v>2086</v>
      </c>
      <c r="D14">
        <v>25.22116671563353</v>
      </c>
      <c r="F14">
        <v>1993</v>
      </c>
      <c r="G14">
        <v>25.221166715633561</v>
      </c>
      <c r="I14">
        <v>2052</v>
      </c>
      <c r="J14">
        <v>25.2309600757354</v>
      </c>
      <c r="N14" s="48">
        <v>20</v>
      </c>
      <c r="O14" s="49">
        <v>2105</v>
      </c>
      <c r="P14" s="49">
        <v>2176</v>
      </c>
      <c r="Q14" s="49">
        <v>2123</v>
      </c>
      <c r="R14" s="49">
        <v>2179</v>
      </c>
      <c r="S14" s="49">
        <v>2166</v>
      </c>
      <c r="T14" s="52">
        <f t="shared" si="0"/>
        <v>2149.8000000000002</v>
      </c>
    </row>
    <row r="15" spans="1:20" x14ac:dyDescent="0.3">
      <c r="C15">
        <v>2099</v>
      </c>
      <c r="D15">
        <v>30.06887996604976</v>
      </c>
      <c r="F15">
        <v>2008</v>
      </c>
      <c r="G15">
        <v>30.055822152580671</v>
      </c>
      <c r="I15">
        <v>2066</v>
      </c>
      <c r="J15">
        <v>30.369209675839869</v>
      </c>
      <c r="N15" s="48">
        <v>25</v>
      </c>
      <c r="O15" s="49">
        <v>2183</v>
      </c>
      <c r="P15" s="49">
        <v>2259</v>
      </c>
      <c r="Q15" s="49">
        <v>2204</v>
      </c>
      <c r="R15" s="49">
        <v>2262</v>
      </c>
      <c r="S15" s="49">
        <v>2241</v>
      </c>
      <c r="T15" s="52">
        <f t="shared" si="0"/>
        <v>2229.8000000000002</v>
      </c>
    </row>
    <row r="16" spans="1:20" x14ac:dyDescent="0.3">
      <c r="C16">
        <v>2112</v>
      </c>
      <c r="D16">
        <v>35.040642444422751</v>
      </c>
      <c r="F16">
        <v>2023</v>
      </c>
      <c r="G16">
        <v>35.034113537688263</v>
      </c>
      <c r="I16">
        <v>2078</v>
      </c>
      <c r="J16">
        <v>35.00799791074995</v>
      </c>
      <c r="N16">
        <v>30</v>
      </c>
      <c r="O16">
        <v>2276</v>
      </c>
      <c r="P16">
        <v>2332</v>
      </c>
      <c r="Q16">
        <v>2276</v>
      </c>
      <c r="R16">
        <v>2344</v>
      </c>
      <c r="S16">
        <v>2324</v>
      </c>
      <c r="T16" s="29">
        <f t="shared" si="0"/>
        <v>2310.4</v>
      </c>
    </row>
    <row r="17" spans="2:31" x14ac:dyDescent="0.3">
      <c r="C17">
        <v>2125</v>
      </c>
      <c r="D17">
        <v>40.364965886462393</v>
      </c>
      <c r="F17">
        <v>2038</v>
      </c>
      <c r="G17">
        <v>40.293147912382253</v>
      </c>
      <c r="I17">
        <v>2091</v>
      </c>
      <c r="J17">
        <v>40.374759246564281</v>
      </c>
      <c r="N17">
        <v>35</v>
      </c>
      <c r="O17">
        <v>2352</v>
      </c>
      <c r="P17">
        <v>2409</v>
      </c>
      <c r="Q17">
        <v>2351</v>
      </c>
      <c r="R17">
        <v>2405</v>
      </c>
      <c r="S17">
        <v>2401</v>
      </c>
      <c r="T17" s="29">
        <f t="shared" si="0"/>
        <v>2383.6</v>
      </c>
    </row>
    <row r="18" spans="2:31" x14ac:dyDescent="0.3">
      <c r="C18">
        <v>2136</v>
      </c>
      <c r="D18">
        <v>45.000489668005187</v>
      </c>
      <c r="F18">
        <v>2051</v>
      </c>
      <c r="G18">
        <v>45.104952175758363</v>
      </c>
      <c r="I18">
        <v>2103</v>
      </c>
      <c r="J18">
        <v>45.255117030653359</v>
      </c>
      <c r="N18">
        <v>40</v>
      </c>
      <c r="O18">
        <v>2414</v>
      </c>
      <c r="P18">
        <v>2477</v>
      </c>
      <c r="Q18">
        <v>2424</v>
      </c>
      <c r="R18">
        <v>2469</v>
      </c>
      <c r="S18">
        <v>2475</v>
      </c>
      <c r="T18" s="29">
        <f t="shared" si="0"/>
        <v>2451.8000000000002</v>
      </c>
    </row>
    <row r="19" spans="2:31" x14ac:dyDescent="0.3">
      <c r="B19" s="44">
        <f>T14</f>
        <v>2149.8000000000002</v>
      </c>
      <c r="C19" s="41">
        <v>2149</v>
      </c>
      <c r="D19" s="21">
        <v>50.399895537492363</v>
      </c>
      <c r="E19" s="21"/>
      <c r="F19" s="21">
        <v>2065</v>
      </c>
      <c r="G19" s="21">
        <v>50.115888094538782</v>
      </c>
      <c r="H19" s="21"/>
      <c r="I19" s="21">
        <v>2116</v>
      </c>
      <c r="J19" s="50">
        <v>50.452126791368947</v>
      </c>
      <c r="N19">
        <v>45</v>
      </c>
      <c r="O19">
        <v>2462</v>
      </c>
      <c r="P19">
        <v>2528</v>
      </c>
      <c r="Q19">
        <v>2486</v>
      </c>
      <c r="R19">
        <v>2524</v>
      </c>
      <c r="S19">
        <v>2533</v>
      </c>
      <c r="T19" s="29">
        <f t="shared" si="0"/>
        <v>2506.6</v>
      </c>
    </row>
    <row r="20" spans="2:31" x14ac:dyDescent="0.3">
      <c r="C20" s="10">
        <v>2161</v>
      </c>
      <c r="D20" s="11">
        <v>55.192113080664761</v>
      </c>
      <c r="E20" s="11"/>
      <c r="F20" s="11">
        <v>2080</v>
      </c>
      <c r="G20" s="11">
        <v>55.312897855254377</v>
      </c>
      <c r="H20" s="11"/>
      <c r="I20" s="11">
        <v>2129</v>
      </c>
      <c r="J20" s="51">
        <v>55.329220122090739</v>
      </c>
      <c r="N20">
        <v>50</v>
      </c>
      <c r="O20">
        <v>2508</v>
      </c>
      <c r="P20">
        <v>2580</v>
      </c>
      <c r="Q20">
        <v>2540</v>
      </c>
      <c r="R20">
        <v>2576</v>
      </c>
      <c r="S20">
        <v>2579</v>
      </c>
      <c r="T20" s="29">
        <f t="shared" si="0"/>
        <v>2556.6</v>
      </c>
    </row>
    <row r="21" spans="2:31" x14ac:dyDescent="0.3">
      <c r="C21">
        <v>2173</v>
      </c>
      <c r="D21">
        <v>60.16387555903777</v>
      </c>
      <c r="F21">
        <v>2094</v>
      </c>
      <c r="G21">
        <v>60.255280253321857</v>
      </c>
      <c r="I21">
        <v>2141</v>
      </c>
      <c r="J21">
        <v>60.003917344040921</v>
      </c>
      <c r="N21">
        <v>55</v>
      </c>
      <c r="O21">
        <v>2551</v>
      </c>
      <c r="P21">
        <v>2643</v>
      </c>
      <c r="Q21">
        <v>2593</v>
      </c>
      <c r="R21">
        <v>2634</v>
      </c>
      <c r="S21">
        <v>2611</v>
      </c>
      <c r="T21" s="29">
        <f t="shared" si="0"/>
        <v>2606.4</v>
      </c>
      <c r="V21" s="6" t="s">
        <v>26</v>
      </c>
      <c r="W21" s="6"/>
      <c r="X21" s="6" t="s">
        <v>54</v>
      </c>
      <c r="Y21" s="6" t="s">
        <v>56</v>
      </c>
      <c r="Z21" s="6" t="s">
        <v>54</v>
      </c>
      <c r="AA21" s="6"/>
      <c r="AB21" s="6" t="s">
        <v>56</v>
      </c>
      <c r="AC21" s="6" t="s">
        <v>54</v>
      </c>
      <c r="AD21" s="6"/>
    </row>
    <row r="22" spans="2:31" x14ac:dyDescent="0.3">
      <c r="C22">
        <v>2186</v>
      </c>
      <c r="D22">
        <v>65.220513824960165</v>
      </c>
      <c r="F22">
        <v>2108</v>
      </c>
      <c r="G22">
        <v>65.014853262821447</v>
      </c>
      <c r="I22">
        <v>2155</v>
      </c>
      <c r="J22">
        <v>65.194398198021929</v>
      </c>
      <c r="N22">
        <v>60</v>
      </c>
      <c r="O22">
        <v>2603</v>
      </c>
      <c r="P22">
        <v>2708</v>
      </c>
      <c r="Q22">
        <v>2649</v>
      </c>
      <c r="R22">
        <v>2688</v>
      </c>
      <c r="S22">
        <v>2662</v>
      </c>
      <c r="T22" s="29">
        <f t="shared" si="0"/>
        <v>2662</v>
      </c>
      <c r="W22" s="6" t="s">
        <v>27</v>
      </c>
      <c r="X22" s="6" t="s">
        <v>55</v>
      </c>
      <c r="Y22" s="6" t="s">
        <v>57</v>
      </c>
      <c r="Z22" s="6" t="s">
        <v>55</v>
      </c>
      <c r="AA22" s="6" t="s">
        <v>29</v>
      </c>
      <c r="AB22" s="6" t="s">
        <v>57</v>
      </c>
      <c r="AC22" s="6" t="s">
        <v>55</v>
      </c>
      <c r="AD22" s="6" t="s">
        <v>5</v>
      </c>
    </row>
    <row r="23" spans="2:31" x14ac:dyDescent="0.3">
      <c r="C23">
        <v>2199</v>
      </c>
      <c r="D23">
        <v>70.185747396598629</v>
      </c>
      <c r="F23">
        <v>2124</v>
      </c>
      <c r="G23">
        <v>70.264094277413577</v>
      </c>
      <c r="I23">
        <v>2169</v>
      </c>
      <c r="J23">
        <v>70.071491528743721</v>
      </c>
      <c r="N23">
        <v>65</v>
      </c>
      <c r="O23">
        <v>2658</v>
      </c>
      <c r="P23">
        <v>2767</v>
      </c>
      <c r="Q23">
        <v>2699</v>
      </c>
      <c r="R23">
        <v>2741</v>
      </c>
      <c r="S23">
        <v>2727</v>
      </c>
      <c r="T23" s="29">
        <f t="shared" si="0"/>
        <v>2718.4</v>
      </c>
      <c r="V23" s="6"/>
      <c r="W23" s="6" t="s">
        <v>4</v>
      </c>
      <c r="X23" s="6" t="s">
        <v>28</v>
      </c>
      <c r="Y23" s="6" t="s">
        <v>3</v>
      </c>
      <c r="Z23" s="6" t="s">
        <v>3</v>
      </c>
      <c r="AA23" s="6" t="s">
        <v>30</v>
      </c>
      <c r="AB23" s="6" t="s">
        <v>5</v>
      </c>
      <c r="AC23" s="6" t="s">
        <v>5</v>
      </c>
      <c r="AD23" s="6" t="s">
        <v>31</v>
      </c>
    </row>
    <row r="24" spans="2:31" x14ac:dyDescent="0.3">
      <c r="C24">
        <v>2214</v>
      </c>
      <c r="D24">
        <v>75.213005582215445</v>
      </c>
      <c r="F24">
        <v>2141</v>
      </c>
      <c r="G24">
        <v>75.213005582215615</v>
      </c>
      <c r="I24">
        <v>2185</v>
      </c>
      <c r="J24">
        <v>75.252179022622897</v>
      </c>
      <c r="N24">
        <v>70</v>
      </c>
      <c r="O24">
        <v>2719</v>
      </c>
      <c r="P24">
        <v>2831</v>
      </c>
      <c r="Q24">
        <v>2762</v>
      </c>
      <c r="R24">
        <v>2803</v>
      </c>
      <c r="S24">
        <v>2774</v>
      </c>
      <c r="T24" s="29">
        <f t="shared" si="0"/>
        <v>2777.8</v>
      </c>
      <c r="V24" s="2"/>
      <c r="W24" s="59">
        <f>T12</f>
        <v>1939.6</v>
      </c>
      <c r="X24" s="1">
        <f>B32</f>
        <v>1.0370799999999889</v>
      </c>
      <c r="Y24" s="59">
        <f>T34</f>
        <v>1823.4</v>
      </c>
      <c r="Z24" s="59">
        <f>F32</f>
        <v>1826.8627906976742</v>
      </c>
      <c r="AA24" s="61">
        <f>(Z24-Y24)/Y24</f>
        <v>1.8990845111736912E-3</v>
      </c>
      <c r="AB24" s="59">
        <f>T56</f>
        <v>1845.4</v>
      </c>
      <c r="AC24" s="59">
        <f>J32</f>
        <v>1902.628116710875</v>
      </c>
      <c r="AD24" s="61">
        <f>(AC24-AB24)/AB24</f>
        <v>3.101122613572934E-2</v>
      </c>
      <c r="AE24" s="2"/>
    </row>
    <row r="25" spans="2:31" x14ac:dyDescent="0.3">
      <c r="B25" s="44">
        <f>T15</f>
        <v>2229.8000000000002</v>
      </c>
      <c r="C25" s="48">
        <v>2230</v>
      </c>
      <c r="D25" s="49">
        <v>80.132536806711911</v>
      </c>
      <c r="E25" s="49"/>
      <c r="F25" s="49">
        <v>2159</v>
      </c>
      <c r="G25" s="49">
        <v>80.126007899977537</v>
      </c>
      <c r="H25" s="49"/>
      <c r="I25" s="49">
        <v>2202</v>
      </c>
      <c r="J25" s="53">
        <v>80.204354780792215</v>
      </c>
      <c r="N25">
        <v>75</v>
      </c>
      <c r="O25">
        <v>2783</v>
      </c>
      <c r="P25">
        <v>2909</v>
      </c>
      <c r="Q25">
        <v>2842</v>
      </c>
      <c r="R25">
        <v>2889</v>
      </c>
      <c r="S25">
        <v>2837</v>
      </c>
      <c r="T25" s="29">
        <f t="shared" si="0"/>
        <v>2852</v>
      </c>
      <c r="W25" s="59">
        <f t="shared" ref="W25:W27" si="1">T13</f>
        <v>2056.1999999999998</v>
      </c>
      <c r="X25" s="1">
        <f>B43</f>
        <v>15.933559999999943</v>
      </c>
      <c r="Y25" s="59">
        <f t="shared" ref="Y25:Y27" si="2">T35</f>
        <v>1958.6</v>
      </c>
      <c r="Z25" s="59">
        <f>F43</f>
        <v>1958.4229832572298</v>
      </c>
      <c r="AA25" s="61">
        <f t="shared" ref="AA25:AA27" si="3">(Z25-Y25)/Y25</f>
        <v>-9.0379221265236707E-5</v>
      </c>
      <c r="AB25" s="59">
        <f t="shared" ref="AB25:AB27" si="4">T57</f>
        <v>1971</v>
      </c>
      <c r="AC25" s="59">
        <f>J43</f>
        <v>2021.9182500816189</v>
      </c>
      <c r="AD25" s="61">
        <f t="shared" ref="AD25:AD27" si="5">(AC25-AB25)/AB25</f>
        <v>2.5833713892247034E-2</v>
      </c>
      <c r="AE25" s="2"/>
    </row>
    <row r="26" spans="2:31" x14ac:dyDescent="0.3">
      <c r="C26">
        <v>2250</v>
      </c>
      <c r="D26">
        <v>85.172852805797888</v>
      </c>
      <c r="F26">
        <v>2182</v>
      </c>
      <c r="G26">
        <v>85.019423497535755</v>
      </c>
      <c r="I26">
        <v>2223</v>
      </c>
      <c r="J26">
        <v>85.208761792838061</v>
      </c>
      <c r="N26">
        <v>80</v>
      </c>
      <c r="O26">
        <v>2867</v>
      </c>
      <c r="P26">
        <v>3013</v>
      </c>
      <c r="Q26">
        <v>2943</v>
      </c>
      <c r="R26">
        <v>3015</v>
      </c>
      <c r="S26">
        <v>2919</v>
      </c>
      <c r="T26" s="29">
        <f t="shared" si="0"/>
        <v>2951.4</v>
      </c>
      <c r="V26" s="2"/>
      <c r="W26" s="59">
        <f t="shared" si="1"/>
        <v>2149.8000000000002</v>
      </c>
      <c r="X26" s="1">
        <f>B54</f>
        <v>50.820120000000088</v>
      </c>
      <c r="Y26" s="59">
        <f t="shared" si="2"/>
        <v>2066.8000000000002</v>
      </c>
      <c r="Z26" s="59">
        <f>F54</f>
        <v>2066.8401731601734</v>
      </c>
      <c r="AA26" s="61">
        <f t="shared" si="3"/>
        <v>1.9437371866292608E-5</v>
      </c>
      <c r="AB26" s="59">
        <f t="shared" si="4"/>
        <v>2069</v>
      </c>
      <c r="AC26" s="59">
        <f>J54</f>
        <v>2116.7647121535183</v>
      </c>
      <c r="AD26" s="61">
        <f t="shared" si="5"/>
        <v>2.308589277598758E-2</v>
      </c>
      <c r="AE26" s="2"/>
    </row>
    <row r="27" spans="2:31" x14ac:dyDescent="0.3">
      <c r="C27">
        <v>2273</v>
      </c>
      <c r="D27">
        <v>90.082590670192545</v>
      </c>
      <c r="F27">
        <v>2209</v>
      </c>
      <c r="G27">
        <v>90.082590670192701</v>
      </c>
      <c r="I27">
        <v>2247</v>
      </c>
      <c r="J27">
        <v>90.125028563967248</v>
      </c>
      <c r="N27">
        <v>85</v>
      </c>
      <c r="O27">
        <v>2997</v>
      </c>
      <c r="P27">
        <v>3250</v>
      </c>
      <c r="Q27">
        <v>3194</v>
      </c>
      <c r="R27">
        <v>3277</v>
      </c>
      <c r="S27">
        <v>3036</v>
      </c>
      <c r="T27" s="29">
        <f t="shared" si="0"/>
        <v>3150.8</v>
      </c>
      <c r="W27" s="59">
        <f t="shared" si="1"/>
        <v>2229.8000000000002</v>
      </c>
      <c r="X27" s="1">
        <f>B65</f>
        <v>80.049600000000055</v>
      </c>
      <c r="Y27" s="59">
        <f t="shared" si="2"/>
        <v>2159.1999999999998</v>
      </c>
      <c r="Z27" s="59">
        <f>F65</f>
        <v>2158.2218045112786</v>
      </c>
      <c r="AA27" s="61">
        <f t="shared" si="3"/>
        <v>-4.5303607295350704E-4</v>
      </c>
      <c r="AB27" s="59">
        <f t="shared" si="4"/>
        <v>2156.1999999999998</v>
      </c>
      <c r="AC27" s="101">
        <f>J65</f>
        <v>2201.3831305077633</v>
      </c>
      <c r="AD27" s="61">
        <f t="shared" si="5"/>
        <v>2.0954981220556307E-2</v>
      </c>
      <c r="AE27" s="2"/>
    </row>
    <row r="28" spans="2:31" x14ac:dyDescent="0.3">
      <c r="C28">
        <v>2308</v>
      </c>
      <c r="D28">
        <v>95.090262135605698</v>
      </c>
      <c r="F28">
        <v>2249</v>
      </c>
      <c r="G28">
        <v>95.008650801423784</v>
      </c>
      <c r="I28">
        <v>2283</v>
      </c>
      <c r="J28">
        <v>95.057617601932876</v>
      </c>
      <c r="N28">
        <v>90</v>
      </c>
      <c r="O28">
        <v>3315</v>
      </c>
      <c r="P28">
        <v>4313</v>
      </c>
      <c r="Q28">
        <v>3950</v>
      </c>
      <c r="R28">
        <v>4095</v>
      </c>
      <c r="S28">
        <v>3335</v>
      </c>
      <c r="T28" s="29">
        <f t="shared" si="0"/>
        <v>3801.6</v>
      </c>
      <c r="W28" s="29"/>
    </row>
    <row r="29" spans="2:31" x14ac:dyDescent="0.3">
      <c r="N29">
        <v>95</v>
      </c>
      <c r="O29">
        <v>4689</v>
      </c>
      <c r="P29">
        <v>5369</v>
      </c>
      <c r="Q29">
        <v>5068</v>
      </c>
      <c r="R29">
        <v>5124</v>
      </c>
      <c r="S29">
        <v>4775</v>
      </c>
      <c r="T29" s="29">
        <f t="shared" si="0"/>
        <v>5005</v>
      </c>
    </row>
    <row r="30" spans="2:31" x14ac:dyDescent="0.3">
      <c r="B30" s="54" t="s">
        <v>50</v>
      </c>
      <c r="C30" s="11"/>
      <c r="D30" s="11"/>
      <c r="F30" s="54" t="s">
        <v>52</v>
      </c>
      <c r="G30" s="11"/>
      <c r="H30" s="11"/>
      <c r="J30" s="54" t="s">
        <v>51</v>
      </c>
      <c r="K30" s="11"/>
      <c r="L30" s="11"/>
      <c r="N30" s="14" t="s">
        <v>3</v>
      </c>
      <c r="O30" s="14" t="s">
        <v>41</v>
      </c>
      <c r="P30" s="14" t="s">
        <v>42</v>
      </c>
      <c r="Q30" s="14" t="s">
        <v>43</v>
      </c>
      <c r="R30" s="14" t="s">
        <v>44</v>
      </c>
      <c r="S30" s="14" t="s">
        <v>45</v>
      </c>
      <c r="T30" s="29"/>
    </row>
    <row r="31" spans="2:31" x14ac:dyDescent="0.3">
      <c r="N31">
        <v>1</v>
      </c>
      <c r="O31">
        <v>1128</v>
      </c>
      <c r="P31">
        <v>1198</v>
      </c>
      <c r="Q31">
        <v>1189</v>
      </c>
      <c r="R31">
        <v>1242</v>
      </c>
      <c r="S31">
        <v>1161</v>
      </c>
      <c r="T31" s="29">
        <f t="shared" ref="T31:T51" si="6">AVERAGE(O31:S31)</f>
        <v>1183.5999999999999</v>
      </c>
    </row>
    <row r="32" spans="2:31" x14ac:dyDescent="0.3">
      <c r="B32" s="20">
        <f xml:space="preserve"> C33*D32 - D33</f>
        <v>1.0370799999999889</v>
      </c>
      <c r="C32" t="s">
        <v>24</v>
      </c>
      <c r="D32" s="29">
        <f>B6</f>
        <v>1939.6</v>
      </c>
      <c r="F32" s="20">
        <f>(B32+H33)/G33</f>
        <v>1826.8627906976742</v>
      </c>
      <c r="G32" t="s">
        <v>25</v>
      </c>
      <c r="J32" s="20">
        <f>(B32+L33)/K33</f>
        <v>1902.628116710875</v>
      </c>
      <c r="K32" t="s">
        <v>25</v>
      </c>
      <c r="N32">
        <v>3</v>
      </c>
      <c r="O32">
        <v>1437</v>
      </c>
      <c r="P32">
        <v>1529</v>
      </c>
      <c r="Q32">
        <v>1475</v>
      </c>
      <c r="R32">
        <v>1525</v>
      </c>
      <c r="S32">
        <v>1510</v>
      </c>
      <c r="T32" s="29">
        <f t="shared" si="6"/>
        <v>1495.2</v>
      </c>
    </row>
    <row r="33" spans="2:20" x14ac:dyDescent="0.3">
      <c r="C33">
        <v>3.9800000000000002E-2</v>
      </c>
      <c r="D33">
        <v>76.159000000000006</v>
      </c>
      <c r="G33">
        <v>3.44E-2</v>
      </c>
      <c r="H33">
        <v>61.807000000000002</v>
      </c>
      <c r="K33">
        <v>3.7699999999999997E-2</v>
      </c>
      <c r="L33">
        <v>70.691999999999993</v>
      </c>
      <c r="N33">
        <v>5</v>
      </c>
      <c r="O33">
        <v>1574</v>
      </c>
      <c r="P33">
        <v>1646</v>
      </c>
      <c r="Q33">
        <v>1617</v>
      </c>
      <c r="R33">
        <v>1647</v>
      </c>
      <c r="S33">
        <v>1671</v>
      </c>
      <c r="T33" s="29">
        <f t="shared" si="6"/>
        <v>1631</v>
      </c>
    </row>
    <row r="34" spans="2:20" x14ac:dyDescent="0.3">
      <c r="N34">
        <v>10</v>
      </c>
      <c r="O34">
        <v>1773</v>
      </c>
      <c r="P34">
        <v>1844</v>
      </c>
      <c r="Q34">
        <v>1792</v>
      </c>
      <c r="R34">
        <v>1871</v>
      </c>
      <c r="S34">
        <v>1837</v>
      </c>
      <c r="T34" s="44">
        <f t="shared" si="6"/>
        <v>1823.4</v>
      </c>
    </row>
    <row r="35" spans="2:20" x14ac:dyDescent="0.3">
      <c r="N35">
        <v>15</v>
      </c>
      <c r="O35">
        <v>1919</v>
      </c>
      <c r="P35">
        <v>1983</v>
      </c>
      <c r="Q35">
        <v>1916</v>
      </c>
      <c r="R35">
        <v>1997</v>
      </c>
      <c r="S35">
        <v>1978</v>
      </c>
      <c r="T35" s="44">
        <f t="shared" si="6"/>
        <v>1958.6</v>
      </c>
    </row>
    <row r="36" spans="2:20" x14ac:dyDescent="0.3">
      <c r="N36">
        <v>20</v>
      </c>
      <c r="O36">
        <v>2017</v>
      </c>
      <c r="P36">
        <v>2097</v>
      </c>
      <c r="Q36">
        <v>2036</v>
      </c>
      <c r="R36">
        <v>2100</v>
      </c>
      <c r="S36">
        <v>2084</v>
      </c>
      <c r="T36" s="44">
        <f t="shared" si="6"/>
        <v>2066.8000000000002</v>
      </c>
    </row>
    <row r="37" spans="2:20" x14ac:dyDescent="0.3">
      <c r="N37">
        <v>25</v>
      </c>
      <c r="O37">
        <v>2106</v>
      </c>
      <c r="P37">
        <v>2193</v>
      </c>
      <c r="Q37">
        <v>2129</v>
      </c>
      <c r="R37">
        <v>2196</v>
      </c>
      <c r="S37">
        <v>2172</v>
      </c>
      <c r="T37" s="44">
        <f t="shared" si="6"/>
        <v>2159.1999999999998</v>
      </c>
    </row>
    <row r="38" spans="2:20" x14ac:dyDescent="0.3">
      <c r="N38">
        <v>30</v>
      </c>
      <c r="O38">
        <v>2212</v>
      </c>
      <c r="P38">
        <v>2277</v>
      </c>
      <c r="Q38">
        <v>2213</v>
      </c>
      <c r="R38">
        <v>2290</v>
      </c>
      <c r="S38">
        <v>2270</v>
      </c>
      <c r="T38" s="29">
        <f t="shared" si="6"/>
        <v>2252.4</v>
      </c>
    </row>
    <row r="39" spans="2:20" x14ac:dyDescent="0.3">
      <c r="N39">
        <v>35</v>
      </c>
      <c r="O39">
        <v>2298</v>
      </c>
      <c r="P39">
        <v>2365</v>
      </c>
      <c r="Q39">
        <v>2299</v>
      </c>
      <c r="R39">
        <v>2361</v>
      </c>
      <c r="S39">
        <v>2361</v>
      </c>
      <c r="T39" s="29">
        <f t="shared" si="6"/>
        <v>2336.8000000000002</v>
      </c>
    </row>
    <row r="40" spans="2:20" x14ac:dyDescent="0.3">
      <c r="N40">
        <v>40</v>
      </c>
      <c r="O40">
        <v>2369</v>
      </c>
      <c r="P40">
        <v>2443</v>
      </c>
      <c r="Q40">
        <v>2383</v>
      </c>
      <c r="R40">
        <v>2436</v>
      </c>
      <c r="S40">
        <v>2449</v>
      </c>
      <c r="T40" s="29">
        <f t="shared" si="6"/>
        <v>2416</v>
      </c>
    </row>
    <row r="41" spans="2:20" x14ac:dyDescent="0.3">
      <c r="N41">
        <v>45</v>
      </c>
      <c r="O41">
        <v>2423</v>
      </c>
      <c r="P41">
        <v>2502</v>
      </c>
      <c r="Q41">
        <v>2456</v>
      </c>
      <c r="R41">
        <v>2503</v>
      </c>
      <c r="S41">
        <v>2517</v>
      </c>
      <c r="T41" s="29">
        <f t="shared" si="6"/>
        <v>2480.1999999999998</v>
      </c>
    </row>
    <row r="42" spans="2:20" x14ac:dyDescent="0.3">
      <c r="N42">
        <v>50</v>
      </c>
      <c r="O42">
        <v>2476</v>
      </c>
      <c r="P42">
        <v>2561</v>
      </c>
      <c r="Q42">
        <v>2518</v>
      </c>
      <c r="R42">
        <v>2561</v>
      </c>
      <c r="S42">
        <v>2572</v>
      </c>
      <c r="T42" s="29">
        <f t="shared" si="6"/>
        <v>2537.6</v>
      </c>
    </row>
    <row r="43" spans="2:20" x14ac:dyDescent="0.3">
      <c r="B43" s="20">
        <f xml:space="preserve"> C44*D43 - D44</f>
        <v>15.933559999999943</v>
      </c>
      <c r="C43" t="s">
        <v>24</v>
      </c>
      <c r="D43" s="29">
        <f>T13</f>
        <v>2056.1999999999998</v>
      </c>
      <c r="F43" s="20">
        <f>(B43+H44)/G44</f>
        <v>1958.4229832572298</v>
      </c>
      <c r="G43" t="s">
        <v>25</v>
      </c>
      <c r="J43" s="20">
        <f>(B43+L44)/K44</f>
        <v>2021.9182500816189</v>
      </c>
      <c r="K43" t="s">
        <v>25</v>
      </c>
      <c r="N43">
        <v>55</v>
      </c>
      <c r="O43">
        <v>2524</v>
      </c>
      <c r="P43">
        <v>2634</v>
      </c>
      <c r="Q43">
        <v>2579</v>
      </c>
      <c r="R43">
        <v>2628</v>
      </c>
      <c r="S43">
        <v>2610</v>
      </c>
      <c r="T43" s="29">
        <f t="shared" si="6"/>
        <v>2595</v>
      </c>
    </row>
    <row r="44" spans="2:20" x14ac:dyDescent="0.3">
      <c r="C44">
        <v>0.30380000000000001</v>
      </c>
      <c r="D44">
        <v>608.74</v>
      </c>
      <c r="G44">
        <v>0.26279999999999998</v>
      </c>
      <c r="H44">
        <v>498.74</v>
      </c>
      <c r="K44">
        <v>0.30630000000000002</v>
      </c>
      <c r="L44">
        <v>603.38</v>
      </c>
      <c r="N44">
        <v>60</v>
      </c>
      <c r="O44">
        <v>2586</v>
      </c>
      <c r="P44">
        <v>2707</v>
      </c>
      <c r="Q44">
        <v>2644</v>
      </c>
      <c r="R44">
        <v>2690</v>
      </c>
      <c r="S44">
        <v>2671</v>
      </c>
      <c r="T44" s="29">
        <f t="shared" si="6"/>
        <v>2659.6</v>
      </c>
    </row>
    <row r="45" spans="2:20" x14ac:dyDescent="0.3">
      <c r="N45">
        <v>65</v>
      </c>
      <c r="O45">
        <v>2647</v>
      </c>
      <c r="P45">
        <v>2775</v>
      </c>
      <c r="Q45">
        <v>2702</v>
      </c>
      <c r="R45">
        <v>2754</v>
      </c>
      <c r="S45">
        <v>2745</v>
      </c>
      <c r="T45" s="29">
        <f t="shared" si="6"/>
        <v>2724.6</v>
      </c>
    </row>
    <row r="46" spans="2:20" x14ac:dyDescent="0.3">
      <c r="N46">
        <v>70</v>
      </c>
      <c r="O46">
        <v>2716</v>
      </c>
      <c r="P46">
        <v>2849</v>
      </c>
      <c r="Q46">
        <v>2773</v>
      </c>
      <c r="R46">
        <v>2824</v>
      </c>
      <c r="S46">
        <v>2802</v>
      </c>
      <c r="T46" s="29">
        <f t="shared" si="6"/>
        <v>2792.8</v>
      </c>
    </row>
    <row r="47" spans="2:20" x14ac:dyDescent="0.3">
      <c r="N47">
        <v>75</v>
      </c>
      <c r="O47">
        <v>2790</v>
      </c>
      <c r="P47">
        <v>2938</v>
      </c>
      <c r="Q47">
        <v>2865</v>
      </c>
      <c r="R47">
        <v>2924</v>
      </c>
      <c r="S47">
        <v>2876</v>
      </c>
      <c r="T47" s="29">
        <f t="shared" si="6"/>
        <v>2878.6</v>
      </c>
    </row>
    <row r="48" spans="2:20" x14ac:dyDescent="0.3">
      <c r="N48">
        <v>80</v>
      </c>
      <c r="O48">
        <v>2883</v>
      </c>
      <c r="P48">
        <v>3057</v>
      </c>
      <c r="Q48">
        <v>2985</v>
      </c>
      <c r="R48">
        <v>3067</v>
      </c>
      <c r="S48">
        <v>2970</v>
      </c>
      <c r="T48" s="29">
        <f t="shared" si="6"/>
        <v>2992.4</v>
      </c>
    </row>
    <row r="49" spans="2:20" x14ac:dyDescent="0.3">
      <c r="N49">
        <v>85</v>
      </c>
      <c r="O49">
        <v>3030</v>
      </c>
      <c r="P49">
        <v>3332</v>
      </c>
      <c r="Q49">
        <v>3265</v>
      </c>
      <c r="R49">
        <v>3368</v>
      </c>
      <c r="S49">
        <v>3109</v>
      </c>
      <c r="T49" s="29">
        <f t="shared" si="6"/>
        <v>3220.8</v>
      </c>
    </row>
    <row r="50" spans="2:20" x14ac:dyDescent="0.3">
      <c r="N50">
        <v>90</v>
      </c>
      <c r="O50">
        <v>3384</v>
      </c>
      <c r="P50">
        <v>4546</v>
      </c>
      <c r="Q50">
        <v>4140</v>
      </c>
      <c r="R50">
        <v>4309</v>
      </c>
      <c r="S50">
        <v>3463</v>
      </c>
      <c r="T50" s="29">
        <f t="shared" si="6"/>
        <v>3968.4</v>
      </c>
    </row>
    <row r="51" spans="2:20" x14ac:dyDescent="0.3">
      <c r="N51">
        <v>95</v>
      </c>
      <c r="O51">
        <v>4948</v>
      </c>
      <c r="P51">
        <v>5762</v>
      </c>
      <c r="Q51">
        <v>5436</v>
      </c>
      <c r="R51">
        <v>5504</v>
      </c>
      <c r="S51">
        <v>5163</v>
      </c>
      <c r="T51" s="29">
        <f t="shared" si="6"/>
        <v>5362.6</v>
      </c>
    </row>
    <row r="52" spans="2:20" x14ac:dyDescent="0.3">
      <c r="N52" s="14" t="s">
        <v>5</v>
      </c>
      <c r="O52" s="14" t="s">
        <v>41</v>
      </c>
      <c r="P52" s="14" t="s">
        <v>42</v>
      </c>
      <c r="Q52" s="14" t="s">
        <v>43</v>
      </c>
      <c r="R52" s="14" t="s">
        <v>44</v>
      </c>
      <c r="S52" s="14" t="s">
        <v>45</v>
      </c>
      <c r="T52" s="29"/>
    </row>
    <row r="53" spans="2:20" x14ac:dyDescent="0.3">
      <c r="N53">
        <v>1</v>
      </c>
      <c r="O53">
        <v>1175</v>
      </c>
      <c r="P53">
        <v>1261</v>
      </c>
      <c r="Q53">
        <v>1252</v>
      </c>
      <c r="R53">
        <v>1276</v>
      </c>
      <c r="S53">
        <v>1230</v>
      </c>
      <c r="T53" s="29">
        <f t="shared" ref="T53:T73" si="7">AVERAGE(O53:S53)</f>
        <v>1238.8</v>
      </c>
    </row>
    <row r="54" spans="2:20" x14ac:dyDescent="0.3">
      <c r="B54" s="20">
        <f xml:space="preserve"> C55*D54 - D55</f>
        <v>50.820120000000088</v>
      </c>
      <c r="C54" t="s">
        <v>24</v>
      </c>
      <c r="D54" s="29">
        <f>T14</f>
        <v>2149.8000000000002</v>
      </c>
      <c r="F54" s="20">
        <f>(B54+H55)/G55</f>
        <v>2066.8401731601734</v>
      </c>
      <c r="G54" t="s">
        <v>25</v>
      </c>
      <c r="J54" s="20">
        <f>(B54+L55)/K55</f>
        <v>2116.7647121535183</v>
      </c>
      <c r="K54" t="s">
        <v>25</v>
      </c>
      <c r="N54">
        <v>3</v>
      </c>
      <c r="O54">
        <v>1485</v>
      </c>
      <c r="P54">
        <v>1544</v>
      </c>
      <c r="Q54">
        <v>1522</v>
      </c>
      <c r="R54">
        <v>1584</v>
      </c>
      <c r="S54">
        <v>1542</v>
      </c>
      <c r="T54" s="29">
        <f t="shared" si="7"/>
        <v>1535.4</v>
      </c>
    </row>
    <row r="55" spans="2:20" x14ac:dyDescent="0.3">
      <c r="C55">
        <v>0.39939999999999998</v>
      </c>
      <c r="D55">
        <v>807.81</v>
      </c>
      <c r="G55">
        <v>0.34649999999999997</v>
      </c>
      <c r="H55">
        <v>665.34</v>
      </c>
      <c r="K55">
        <v>0.37519999999999998</v>
      </c>
      <c r="L55">
        <v>743.39</v>
      </c>
      <c r="N55">
        <v>5</v>
      </c>
      <c r="O55">
        <v>1620</v>
      </c>
      <c r="P55">
        <v>1678</v>
      </c>
      <c r="Q55">
        <v>1662</v>
      </c>
      <c r="R55">
        <v>1684</v>
      </c>
      <c r="S55">
        <v>1683</v>
      </c>
      <c r="T55" s="29">
        <f t="shared" si="7"/>
        <v>1665.4</v>
      </c>
    </row>
    <row r="56" spans="2:20" x14ac:dyDescent="0.3">
      <c r="N56">
        <v>10</v>
      </c>
      <c r="O56">
        <v>1802</v>
      </c>
      <c r="P56">
        <v>1868</v>
      </c>
      <c r="Q56">
        <v>1820</v>
      </c>
      <c r="R56">
        <v>1894</v>
      </c>
      <c r="S56">
        <v>1843</v>
      </c>
      <c r="T56" s="44">
        <f t="shared" si="7"/>
        <v>1845.4</v>
      </c>
    </row>
    <row r="57" spans="2:20" x14ac:dyDescent="0.3">
      <c r="N57">
        <v>15</v>
      </c>
      <c r="O57">
        <v>1934</v>
      </c>
      <c r="P57">
        <v>1994</v>
      </c>
      <c r="Q57">
        <v>1944</v>
      </c>
      <c r="R57">
        <v>2007</v>
      </c>
      <c r="S57">
        <v>1976</v>
      </c>
      <c r="T57" s="44">
        <f t="shared" si="7"/>
        <v>1971</v>
      </c>
    </row>
    <row r="58" spans="2:20" x14ac:dyDescent="0.3">
      <c r="N58">
        <v>20</v>
      </c>
      <c r="O58">
        <v>2028</v>
      </c>
      <c r="P58">
        <v>2098</v>
      </c>
      <c r="Q58">
        <v>2047</v>
      </c>
      <c r="R58">
        <v>2103</v>
      </c>
      <c r="S58">
        <v>2069</v>
      </c>
      <c r="T58" s="44">
        <f t="shared" si="7"/>
        <v>2069</v>
      </c>
    </row>
    <row r="59" spans="2:20" x14ac:dyDescent="0.3">
      <c r="N59">
        <v>25</v>
      </c>
      <c r="O59">
        <v>2108</v>
      </c>
      <c r="P59">
        <v>2190</v>
      </c>
      <c r="Q59">
        <v>2139</v>
      </c>
      <c r="R59">
        <v>2193</v>
      </c>
      <c r="S59">
        <v>2151</v>
      </c>
      <c r="T59" s="44">
        <f t="shared" si="7"/>
        <v>2156.1999999999998</v>
      </c>
    </row>
    <row r="60" spans="2:20" x14ac:dyDescent="0.3">
      <c r="N60">
        <v>30</v>
      </c>
      <c r="O60">
        <v>2208</v>
      </c>
      <c r="P60">
        <v>2273</v>
      </c>
      <c r="Q60">
        <v>2215</v>
      </c>
      <c r="R60">
        <v>2276</v>
      </c>
      <c r="S60">
        <v>2242</v>
      </c>
      <c r="T60" s="29">
        <f t="shared" si="7"/>
        <v>2242.8000000000002</v>
      </c>
    </row>
    <row r="61" spans="2:20" x14ac:dyDescent="0.3">
      <c r="N61">
        <v>35</v>
      </c>
      <c r="O61">
        <v>2288</v>
      </c>
      <c r="P61">
        <v>2350</v>
      </c>
      <c r="Q61">
        <v>2291</v>
      </c>
      <c r="R61">
        <v>2343</v>
      </c>
      <c r="S61">
        <v>2322</v>
      </c>
      <c r="T61" s="29">
        <f t="shared" si="7"/>
        <v>2318.8000000000002</v>
      </c>
    </row>
    <row r="62" spans="2:20" x14ac:dyDescent="0.3">
      <c r="N62">
        <v>40</v>
      </c>
      <c r="O62">
        <v>2351</v>
      </c>
      <c r="P62">
        <v>2420</v>
      </c>
      <c r="Q62">
        <v>2370</v>
      </c>
      <c r="R62">
        <v>2410</v>
      </c>
      <c r="S62">
        <v>2401</v>
      </c>
      <c r="T62" s="29">
        <f t="shared" si="7"/>
        <v>2390.4</v>
      </c>
    </row>
    <row r="63" spans="2:20" x14ac:dyDescent="0.3">
      <c r="N63" s="9">
        <v>45</v>
      </c>
      <c r="O63">
        <v>2404</v>
      </c>
      <c r="P63">
        <v>2471</v>
      </c>
      <c r="Q63">
        <v>2434</v>
      </c>
      <c r="R63">
        <v>2468</v>
      </c>
      <c r="S63">
        <v>2462</v>
      </c>
      <c r="T63" s="29">
        <f t="shared" si="7"/>
        <v>2447.8000000000002</v>
      </c>
    </row>
    <row r="64" spans="2:20" x14ac:dyDescent="0.3">
      <c r="N64" s="9">
        <v>50</v>
      </c>
      <c r="O64">
        <v>2450</v>
      </c>
      <c r="P64">
        <v>2530</v>
      </c>
      <c r="Q64">
        <v>2490</v>
      </c>
      <c r="R64">
        <v>2519</v>
      </c>
      <c r="S64">
        <v>2506</v>
      </c>
      <c r="T64" s="29">
        <f t="shared" si="7"/>
        <v>2499</v>
      </c>
    </row>
    <row r="65" spans="2:20" x14ac:dyDescent="0.3">
      <c r="B65" s="20">
        <f xml:space="preserve"> C66*D65 - D66</f>
        <v>80.049600000000055</v>
      </c>
      <c r="C65" t="s">
        <v>24</v>
      </c>
      <c r="D65" s="29">
        <f>T15</f>
        <v>2229.8000000000002</v>
      </c>
      <c r="F65" s="20">
        <f>(B65+H66)/G66</f>
        <v>2158.2218045112786</v>
      </c>
      <c r="G65" t="s">
        <v>25</v>
      </c>
      <c r="J65" s="20">
        <f>(B65+L66)/K66</f>
        <v>2201.3831305077633</v>
      </c>
      <c r="K65" t="s">
        <v>25</v>
      </c>
      <c r="N65" s="9">
        <v>55</v>
      </c>
      <c r="O65">
        <v>2492</v>
      </c>
      <c r="P65">
        <v>2590</v>
      </c>
      <c r="Q65">
        <v>2541</v>
      </c>
      <c r="R65">
        <v>2571</v>
      </c>
      <c r="S65">
        <v>2548</v>
      </c>
      <c r="T65" s="29">
        <f t="shared" si="7"/>
        <v>2548.4</v>
      </c>
    </row>
    <row r="66" spans="2:20" x14ac:dyDescent="0.3">
      <c r="C66">
        <v>0.252</v>
      </c>
      <c r="D66">
        <v>481.86</v>
      </c>
      <c r="G66">
        <v>0.21279999999999999</v>
      </c>
      <c r="H66">
        <v>379.22</v>
      </c>
      <c r="K66">
        <v>0.23830000000000001</v>
      </c>
      <c r="L66">
        <v>444.54</v>
      </c>
      <c r="N66" s="9">
        <v>60</v>
      </c>
      <c r="O66">
        <v>2542</v>
      </c>
      <c r="P66">
        <v>2647</v>
      </c>
      <c r="Q66">
        <v>2599</v>
      </c>
      <c r="R66">
        <v>2630</v>
      </c>
      <c r="S66">
        <v>2592</v>
      </c>
      <c r="T66" s="29">
        <f t="shared" si="7"/>
        <v>2602</v>
      </c>
    </row>
    <row r="67" spans="2:20" x14ac:dyDescent="0.3">
      <c r="N67" s="9">
        <v>65</v>
      </c>
      <c r="O67">
        <v>2593</v>
      </c>
      <c r="P67">
        <v>2714</v>
      </c>
      <c r="Q67">
        <v>2654</v>
      </c>
      <c r="R67">
        <v>2687</v>
      </c>
      <c r="S67">
        <v>2660</v>
      </c>
      <c r="T67" s="29">
        <f t="shared" si="7"/>
        <v>2661.6</v>
      </c>
    </row>
    <row r="68" spans="2:20" x14ac:dyDescent="0.3">
      <c r="N68" s="9">
        <v>70</v>
      </c>
      <c r="O68">
        <v>2650</v>
      </c>
      <c r="P68">
        <v>2790</v>
      </c>
      <c r="Q68">
        <v>2721</v>
      </c>
      <c r="R68">
        <v>2761</v>
      </c>
      <c r="S68">
        <v>2712</v>
      </c>
      <c r="T68" s="29">
        <f t="shared" si="7"/>
        <v>2726.8</v>
      </c>
    </row>
    <row r="69" spans="2:20" x14ac:dyDescent="0.3">
      <c r="N69" s="9">
        <v>75</v>
      </c>
      <c r="O69">
        <v>2740</v>
      </c>
      <c r="P69">
        <v>2872</v>
      </c>
      <c r="Q69">
        <v>2810</v>
      </c>
      <c r="R69">
        <v>2852</v>
      </c>
      <c r="S69">
        <v>2786</v>
      </c>
      <c r="T69" s="29">
        <f t="shared" si="7"/>
        <v>2812</v>
      </c>
    </row>
    <row r="70" spans="2:20" x14ac:dyDescent="0.3">
      <c r="N70" s="9">
        <v>80</v>
      </c>
      <c r="O70">
        <v>2829</v>
      </c>
      <c r="P70">
        <v>2984</v>
      </c>
      <c r="Q70">
        <v>2919</v>
      </c>
      <c r="R70">
        <v>2987</v>
      </c>
      <c r="S70">
        <v>2880</v>
      </c>
      <c r="T70" s="29">
        <f t="shared" si="7"/>
        <v>2919.8</v>
      </c>
    </row>
    <row r="71" spans="2:20" x14ac:dyDescent="0.3">
      <c r="N71" s="9">
        <v>85</v>
      </c>
      <c r="O71">
        <v>2971</v>
      </c>
      <c r="P71">
        <v>3235</v>
      </c>
      <c r="Q71">
        <v>3178</v>
      </c>
      <c r="R71">
        <v>3261</v>
      </c>
      <c r="S71">
        <v>3004</v>
      </c>
      <c r="T71" s="29">
        <f t="shared" si="7"/>
        <v>3129.8</v>
      </c>
    </row>
    <row r="72" spans="2:20" x14ac:dyDescent="0.3">
      <c r="N72" s="9">
        <v>90</v>
      </c>
      <c r="O72">
        <v>3308</v>
      </c>
      <c r="P72">
        <v>4339</v>
      </c>
      <c r="Q72">
        <v>3972</v>
      </c>
      <c r="R72">
        <v>4113</v>
      </c>
      <c r="S72">
        <v>3325</v>
      </c>
      <c r="T72" s="29">
        <f t="shared" si="7"/>
        <v>3811.4</v>
      </c>
    </row>
    <row r="73" spans="2:20" x14ac:dyDescent="0.3">
      <c r="N73" s="10">
        <v>95</v>
      </c>
      <c r="O73" s="11">
        <v>4721</v>
      </c>
      <c r="P73" s="11">
        <v>5411</v>
      </c>
      <c r="Q73" s="11">
        <v>5121</v>
      </c>
      <c r="R73" s="11">
        <v>5160</v>
      </c>
      <c r="S73" s="11">
        <v>4822</v>
      </c>
      <c r="T73" s="29">
        <f t="shared" si="7"/>
        <v>5047</v>
      </c>
    </row>
    <row r="74" spans="2:20" x14ac:dyDescent="0.3">
      <c r="T74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8-06-23 Lk Newell-1 Summary</vt:lpstr>
      <vt:lpstr>Blue</vt:lpstr>
      <vt:lpstr>Green</vt:lpstr>
      <vt:lpstr>Red</vt:lpstr>
      <vt:lpstr>NIR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Groeneveld</dc:creator>
  <cp:lastModifiedBy>David Groeneveld</cp:lastModifiedBy>
  <dcterms:created xsi:type="dcterms:W3CDTF">2023-11-12T12:03:21Z</dcterms:created>
  <dcterms:modified xsi:type="dcterms:W3CDTF">2024-06-14T17:08:46Z</dcterms:modified>
</cp:coreProperties>
</file>