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5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6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1-working\0 - CMAC\1 - Journal Paper 3\0 - Prep for submission\Supplementary Materials\Lake Newell Spreadsheets\"/>
    </mc:Choice>
  </mc:AlternateContent>
  <xr:revisionPtr revIDLastSave="0" documentId="13_ncr:1_{212E293C-66B7-4802-9661-1A13DE76D305}" xr6:coauthVersionLast="47" xr6:coauthVersionMax="47" xr10:uidLastSave="{00000000-0000-0000-0000-000000000000}"/>
  <bookViews>
    <workbookView xWindow="-108" yWindow="-108" windowWidth="30936" windowHeight="18696" activeTab="2" xr2:uid="{1F2A45D4-6242-4E58-8855-8A712860A957}"/>
  </bookViews>
  <sheets>
    <sheet name="Premise" sheetId="7" r:id="rId1"/>
    <sheet name="7-29-23 Lk Newell Summary" sheetId="8" r:id="rId2"/>
    <sheet name="B2" sheetId="2" r:id="rId3"/>
    <sheet name="B3" sheetId="3" r:id="rId4"/>
    <sheet name="B4" sheetId="4" r:id="rId5"/>
    <sheet name="B5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9" i="8" l="1"/>
  <c r="V30" i="8"/>
  <c r="F33" i="5"/>
  <c r="T16" i="8"/>
  <c r="S16" i="8"/>
  <c r="R30" i="8"/>
  <c r="T9" i="4" l="1"/>
  <c r="S15" i="8" l="1"/>
  <c r="T15" i="8"/>
  <c r="U15" i="8"/>
  <c r="W15" i="8"/>
  <c r="X15" i="8"/>
  <c r="R16" i="8"/>
  <c r="U16" i="8"/>
  <c r="V16" i="8"/>
  <c r="W16" i="8"/>
  <c r="X16" i="8"/>
  <c r="Y16" i="8"/>
  <c r="R17" i="8"/>
  <c r="S17" i="8"/>
  <c r="T17" i="8"/>
  <c r="U17" i="8"/>
  <c r="V17" i="8"/>
  <c r="W17" i="8"/>
  <c r="X17" i="8"/>
  <c r="Y17" i="8"/>
  <c r="Q18" i="8"/>
  <c r="T32" i="2" l="1"/>
  <c r="Y25" i="2" s="1"/>
  <c r="T19" i="8" s="1"/>
  <c r="T9" i="2"/>
  <c r="W24" i="2" l="1"/>
  <c r="R18" i="8" s="1"/>
  <c r="D33" i="2"/>
  <c r="B33" i="2" s="1"/>
  <c r="X24" i="2" s="1"/>
  <c r="S18" i="8" s="1"/>
  <c r="B7" i="2"/>
  <c r="T73" i="4"/>
  <c r="T72" i="4"/>
  <c r="T71" i="4"/>
  <c r="T70" i="4"/>
  <c r="T69" i="4"/>
  <c r="T68" i="4"/>
  <c r="T67" i="4"/>
  <c r="T66" i="4"/>
  <c r="T65" i="4"/>
  <c r="T64" i="4"/>
  <c r="T63" i="4"/>
  <c r="T62" i="4"/>
  <c r="T61" i="4"/>
  <c r="T60" i="4"/>
  <c r="T59" i="4"/>
  <c r="T58" i="4"/>
  <c r="T57" i="4"/>
  <c r="AB26" i="4" s="1"/>
  <c r="W25" i="8" s="1"/>
  <c r="T56" i="4"/>
  <c r="AB25" i="4" s="1"/>
  <c r="W24" i="8" s="1"/>
  <c r="T55" i="4"/>
  <c r="AB24" i="4" s="1"/>
  <c r="W23" i="8" s="1"/>
  <c r="T54" i="4"/>
  <c r="T53" i="4"/>
  <c r="T51" i="4"/>
  <c r="T50" i="4"/>
  <c r="T49" i="4"/>
  <c r="T48" i="4"/>
  <c r="T47" i="4"/>
  <c r="T46" i="4"/>
  <c r="T45" i="4"/>
  <c r="T44" i="4"/>
  <c r="T43" i="4"/>
  <c r="T42" i="4"/>
  <c r="T41" i="4"/>
  <c r="T40" i="4"/>
  <c r="T39" i="4"/>
  <c r="T38" i="4"/>
  <c r="T37" i="4"/>
  <c r="T36" i="4"/>
  <c r="T35" i="4"/>
  <c r="Z26" i="4" s="1"/>
  <c r="U25" i="8" s="1"/>
  <c r="T34" i="4"/>
  <c r="Z25" i="4" s="1"/>
  <c r="U24" i="8" s="1"/>
  <c r="T33" i="4"/>
  <c r="Z24" i="4" s="1"/>
  <c r="U23" i="8" s="1"/>
  <c r="T32" i="4"/>
  <c r="T31" i="4"/>
  <c r="T10" i="4"/>
  <c r="W24" i="4" s="1"/>
  <c r="R23" i="8" s="1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6" i="4"/>
  <c r="T53" i="2"/>
  <c r="AB24" i="2" s="1"/>
  <c r="W18" i="8" s="1"/>
  <c r="T31" i="2"/>
  <c r="Y24" i="2" s="1"/>
  <c r="T18" i="8" s="1"/>
  <c r="F33" i="2"/>
  <c r="Z24" i="2" s="1"/>
  <c r="B27" i="4" l="1"/>
  <c r="D55" i="4"/>
  <c r="B55" i="4" s="1"/>
  <c r="U18" i="8"/>
  <c r="AA24" i="2"/>
  <c r="V18" i="8" s="1"/>
  <c r="W25" i="4"/>
  <c r="R24" i="8" s="1"/>
  <c r="B7" i="4"/>
  <c r="D33" i="4"/>
  <c r="D44" i="4"/>
  <c r="B19" i="4"/>
  <c r="W26" i="4"/>
  <c r="R25" i="8" s="1"/>
  <c r="B44" i="4"/>
  <c r="X25" i="4" s="1"/>
  <c r="S24" i="8" s="1"/>
  <c r="B33" i="4"/>
  <c r="F33" i="4" s="1"/>
  <c r="Y24" i="4" s="1"/>
  <c r="T23" i="8" s="1"/>
  <c r="J33" i="2"/>
  <c r="AC24" i="2" s="1"/>
  <c r="X26" i="4" l="1"/>
  <c r="S25" i="8" s="1"/>
  <c r="J55" i="4"/>
  <c r="F55" i="4"/>
  <c r="Y26" i="4" s="1"/>
  <c r="T25" i="8" s="1"/>
  <c r="X18" i="8"/>
  <c r="AD24" i="2"/>
  <c r="Y18" i="8" s="1"/>
  <c r="AA24" i="4"/>
  <c r="V23" i="8" s="1"/>
  <c r="J33" i="4"/>
  <c r="AC24" i="4" s="1"/>
  <c r="X23" i="8" s="1"/>
  <c r="X24" i="4"/>
  <c r="S23" i="8" s="1"/>
  <c r="J44" i="4"/>
  <c r="F44" i="4"/>
  <c r="Y25" i="4" s="1"/>
  <c r="T24" i="8" l="1"/>
  <c r="AA25" i="4"/>
  <c r="V24" i="8" s="1"/>
  <c r="AC25" i="4"/>
  <c r="X24" i="8" s="1"/>
  <c r="AC26" i="4"/>
  <c r="X25" i="8" s="1"/>
  <c r="AA26" i="4"/>
  <c r="V25" i="8" s="1"/>
  <c r="AD24" i="4"/>
  <c r="Y23" i="8" s="1"/>
  <c r="O4" i="5"/>
  <c r="O4" i="4"/>
  <c r="O4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1" i="3"/>
  <c r="T32" i="3"/>
  <c r="Y24" i="3" s="1"/>
  <c r="T21" i="8" s="1"/>
  <c r="T33" i="3"/>
  <c r="Y25" i="3" s="1"/>
  <c r="T22" i="8" s="1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3" i="3"/>
  <c r="AB24" i="3" s="1"/>
  <c r="W21" i="8" s="1"/>
  <c r="T54" i="3"/>
  <c r="AB25" i="3" s="1"/>
  <c r="W22" i="8" s="1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T72" i="3"/>
  <c r="T73" i="3"/>
  <c r="T9" i="3"/>
  <c r="T6" i="3"/>
  <c r="T6" i="2"/>
  <c r="T6" i="5"/>
  <c r="T10" i="5"/>
  <c r="T11" i="5"/>
  <c r="T12" i="5"/>
  <c r="W24" i="5" s="1"/>
  <c r="R26" i="8" s="1"/>
  <c r="T13" i="5"/>
  <c r="D33" i="5" s="1"/>
  <c r="T14" i="5"/>
  <c r="D44" i="5" s="1"/>
  <c r="T15" i="5"/>
  <c r="D55" i="5" s="1"/>
  <c r="T16" i="5"/>
  <c r="D66" i="5" s="1"/>
  <c r="T17" i="5"/>
  <c r="D77" i="5" s="1"/>
  <c r="B77" i="5" s="1"/>
  <c r="T18" i="5"/>
  <c r="T19" i="5"/>
  <c r="T20" i="5"/>
  <c r="T21" i="5"/>
  <c r="T22" i="5"/>
  <c r="T23" i="5"/>
  <c r="T24" i="5"/>
  <c r="T25" i="5"/>
  <c r="T26" i="5"/>
  <c r="T27" i="5"/>
  <c r="T28" i="5"/>
  <c r="T29" i="5"/>
  <c r="T31" i="5"/>
  <c r="T32" i="5"/>
  <c r="T33" i="5"/>
  <c r="T34" i="5"/>
  <c r="T35" i="5"/>
  <c r="Y24" i="5" s="1"/>
  <c r="T26" i="8" s="1"/>
  <c r="T36" i="5"/>
  <c r="Y25" i="5" s="1"/>
  <c r="T27" i="8" s="1"/>
  <c r="T37" i="5"/>
  <c r="Y26" i="5" s="1"/>
  <c r="T28" i="8" s="1"/>
  <c r="T38" i="5"/>
  <c r="Y27" i="5" s="1"/>
  <c r="T29" i="8" s="1"/>
  <c r="T39" i="5"/>
  <c r="Y28" i="5" s="1"/>
  <c r="T30" i="8" s="1"/>
  <c r="T40" i="5"/>
  <c r="T41" i="5"/>
  <c r="T42" i="5"/>
  <c r="T43" i="5"/>
  <c r="T44" i="5"/>
  <c r="T45" i="5"/>
  <c r="T46" i="5"/>
  <c r="T47" i="5"/>
  <c r="T48" i="5"/>
  <c r="T49" i="5"/>
  <c r="T50" i="5"/>
  <c r="T51" i="5"/>
  <c r="T53" i="5"/>
  <c r="T54" i="5"/>
  <c r="T55" i="5"/>
  <c r="T56" i="5"/>
  <c r="T57" i="5"/>
  <c r="AB24" i="5" s="1"/>
  <c r="W26" i="8" s="1"/>
  <c r="T58" i="5"/>
  <c r="AB25" i="5" s="1"/>
  <c r="W27" i="8" s="1"/>
  <c r="T59" i="5"/>
  <c r="AB26" i="5" s="1"/>
  <c r="W28" i="8" s="1"/>
  <c r="T60" i="5"/>
  <c r="AB27" i="5" s="1"/>
  <c r="W29" i="8" s="1"/>
  <c r="T61" i="5"/>
  <c r="AB28" i="5" s="1"/>
  <c r="W30" i="8" s="1"/>
  <c r="T62" i="5"/>
  <c r="T63" i="5"/>
  <c r="T64" i="5"/>
  <c r="T65" i="5"/>
  <c r="T66" i="5"/>
  <c r="T67" i="5"/>
  <c r="T68" i="5"/>
  <c r="T69" i="5"/>
  <c r="T70" i="5"/>
  <c r="T71" i="5"/>
  <c r="T72" i="5"/>
  <c r="T73" i="5"/>
  <c r="T9" i="5"/>
  <c r="S128" i="4"/>
  <c r="S138" i="4" s="1"/>
  <c r="R128" i="4"/>
  <c r="R138" i="4" s="1"/>
  <c r="Q128" i="4"/>
  <c r="Q138" i="4" s="1"/>
  <c r="P128" i="4"/>
  <c r="P138" i="4" s="1"/>
  <c r="O128" i="4"/>
  <c r="O138" i="4" s="1"/>
  <c r="S123" i="4"/>
  <c r="R123" i="4"/>
  <c r="Q123" i="4"/>
  <c r="P123" i="4"/>
  <c r="O123" i="4"/>
  <c r="N123" i="4"/>
  <c r="S122" i="4"/>
  <c r="R122" i="4"/>
  <c r="Q122" i="4"/>
  <c r="P122" i="4"/>
  <c r="O122" i="4"/>
  <c r="N122" i="4"/>
  <c r="S121" i="4"/>
  <c r="R121" i="4"/>
  <c r="Q121" i="4"/>
  <c r="P121" i="4"/>
  <c r="O121" i="4"/>
  <c r="N121" i="4"/>
  <c r="S120" i="4"/>
  <c r="R120" i="4"/>
  <c r="Q120" i="4"/>
  <c r="P120" i="4"/>
  <c r="O120" i="4"/>
  <c r="N120" i="4"/>
  <c r="S119" i="4"/>
  <c r="R119" i="4"/>
  <c r="Q119" i="4"/>
  <c r="P119" i="4"/>
  <c r="O119" i="4"/>
  <c r="N119" i="4"/>
  <c r="S118" i="4"/>
  <c r="R118" i="4"/>
  <c r="Q118" i="4"/>
  <c r="P118" i="4"/>
  <c r="O118" i="4"/>
  <c r="N118" i="4"/>
  <c r="S117" i="4"/>
  <c r="R117" i="4"/>
  <c r="Q117" i="4"/>
  <c r="P117" i="4"/>
  <c r="O117" i="4"/>
  <c r="N117" i="4"/>
  <c r="S116" i="4"/>
  <c r="R116" i="4"/>
  <c r="Q116" i="4"/>
  <c r="P116" i="4"/>
  <c r="O116" i="4"/>
  <c r="N116" i="4"/>
  <c r="S115" i="4"/>
  <c r="R115" i="4"/>
  <c r="Q115" i="4"/>
  <c r="P115" i="4"/>
  <c r="O115" i="4"/>
  <c r="N115" i="4"/>
  <c r="S114" i="4"/>
  <c r="R114" i="4"/>
  <c r="Q114" i="4"/>
  <c r="P114" i="4"/>
  <c r="O114" i="4"/>
  <c r="N114" i="4"/>
  <c r="S113" i="4"/>
  <c r="R113" i="4"/>
  <c r="Q113" i="4"/>
  <c r="P113" i="4"/>
  <c r="O113" i="4"/>
  <c r="N113" i="4"/>
  <c r="S112" i="4"/>
  <c r="R112" i="4"/>
  <c r="Q112" i="4"/>
  <c r="P112" i="4"/>
  <c r="O112" i="4"/>
  <c r="N112" i="4"/>
  <c r="S111" i="4"/>
  <c r="R111" i="4"/>
  <c r="Q111" i="4"/>
  <c r="P111" i="4"/>
  <c r="O111" i="4"/>
  <c r="N111" i="4"/>
  <c r="S110" i="4"/>
  <c r="R110" i="4"/>
  <c r="Q110" i="4"/>
  <c r="P110" i="4"/>
  <c r="O110" i="4"/>
  <c r="N110" i="4"/>
  <c r="S109" i="4"/>
  <c r="R109" i="4"/>
  <c r="Q109" i="4"/>
  <c r="P109" i="4"/>
  <c r="O109" i="4"/>
  <c r="N109" i="4"/>
  <c r="S108" i="4"/>
  <c r="S144" i="4" s="1"/>
  <c r="R108" i="4"/>
  <c r="R144" i="4" s="1"/>
  <c r="Q108" i="4"/>
  <c r="Q144" i="4" s="1"/>
  <c r="P108" i="4"/>
  <c r="P144" i="4" s="1"/>
  <c r="O108" i="4"/>
  <c r="O144" i="4" s="1"/>
  <c r="N108" i="4"/>
  <c r="S107" i="4"/>
  <c r="S143" i="4" s="1"/>
  <c r="R107" i="4"/>
  <c r="R143" i="4" s="1"/>
  <c r="Q107" i="4"/>
  <c r="Q143" i="4" s="1"/>
  <c r="P107" i="4"/>
  <c r="P143" i="4" s="1"/>
  <c r="O107" i="4"/>
  <c r="O143" i="4" s="1"/>
  <c r="N107" i="4"/>
  <c r="S106" i="4"/>
  <c r="S142" i="4" s="1"/>
  <c r="R106" i="4"/>
  <c r="R142" i="4" s="1"/>
  <c r="Q106" i="4"/>
  <c r="Q142" i="4" s="1"/>
  <c r="P106" i="4"/>
  <c r="P142" i="4" s="1"/>
  <c r="O106" i="4"/>
  <c r="O142" i="4" s="1"/>
  <c r="N106" i="4"/>
  <c r="S105" i="4"/>
  <c r="S141" i="4" s="1"/>
  <c r="R105" i="4"/>
  <c r="R141" i="4" s="1"/>
  <c r="Q105" i="4"/>
  <c r="Q141" i="4" s="1"/>
  <c r="P105" i="4"/>
  <c r="P141" i="4" s="1"/>
  <c r="O105" i="4"/>
  <c r="O141" i="4" s="1"/>
  <c r="N105" i="4"/>
  <c r="S104" i="4"/>
  <c r="S140" i="4" s="1"/>
  <c r="R104" i="4"/>
  <c r="R140" i="4" s="1"/>
  <c r="Q104" i="4"/>
  <c r="Q140" i="4" s="1"/>
  <c r="P104" i="4"/>
  <c r="P140" i="4" s="1"/>
  <c r="O104" i="4"/>
  <c r="O140" i="4" s="1"/>
  <c r="N104" i="4"/>
  <c r="S103" i="4"/>
  <c r="S139" i="4" s="1"/>
  <c r="S145" i="4" s="1" a="1"/>
  <c r="S145" i="4" s="1"/>
  <c r="R103" i="4"/>
  <c r="R139" i="4" s="1"/>
  <c r="R145" i="4" s="1" a="1"/>
  <c r="R145" i="4" s="1"/>
  <c r="Q103" i="4"/>
  <c r="Q139" i="4" s="1"/>
  <c r="Q145" i="4" s="1" a="1"/>
  <c r="Q145" i="4" s="1"/>
  <c r="P103" i="4"/>
  <c r="P139" i="4" s="1"/>
  <c r="P145" i="4" s="1" a="1"/>
  <c r="P145" i="4" s="1"/>
  <c r="O103" i="4"/>
  <c r="O139" i="4" s="1"/>
  <c r="O145" i="4" s="1" a="1"/>
  <c r="O145" i="4" s="1"/>
  <c r="N103" i="4"/>
  <c r="S101" i="4"/>
  <c r="R101" i="4"/>
  <c r="Q101" i="4"/>
  <c r="P101" i="4"/>
  <c r="O101" i="4"/>
  <c r="N101" i="4"/>
  <c r="S100" i="4"/>
  <c r="R100" i="4"/>
  <c r="Q100" i="4"/>
  <c r="P100" i="4"/>
  <c r="O100" i="4"/>
  <c r="N100" i="4"/>
  <c r="S99" i="4"/>
  <c r="R99" i="4"/>
  <c r="Q99" i="4"/>
  <c r="P99" i="4"/>
  <c r="O99" i="4"/>
  <c r="N99" i="4"/>
  <c r="S98" i="4"/>
  <c r="R98" i="4"/>
  <c r="Q98" i="4"/>
  <c r="P98" i="4"/>
  <c r="O98" i="4"/>
  <c r="N98" i="4"/>
  <c r="S97" i="4"/>
  <c r="R97" i="4"/>
  <c r="Q97" i="4"/>
  <c r="P97" i="4"/>
  <c r="O97" i="4"/>
  <c r="N97" i="4"/>
  <c r="S96" i="4"/>
  <c r="R96" i="4"/>
  <c r="Q96" i="4"/>
  <c r="P96" i="4"/>
  <c r="O96" i="4"/>
  <c r="N96" i="4"/>
  <c r="S95" i="4"/>
  <c r="R95" i="4"/>
  <c r="Q95" i="4"/>
  <c r="P95" i="4"/>
  <c r="O95" i="4"/>
  <c r="N95" i="4"/>
  <c r="S94" i="4"/>
  <c r="R94" i="4"/>
  <c r="Q94" i="4"/>
  <c r="P94" i="4"/>
  <c r="O94" i="4"/>
  <c r="N94" i="4"/>
  <c r="S93" i="4"/>
  <c r="R93" i="4"/>
  <c r="Q93" i="4"/>
  <c r="P93" i="4"/>
  <c r="O93" i="4"/>
  <c r="N93" i="4"/>
  <c r="S92" i="4"/>
  <c r="R92" i="4"/>
  <c r="Q92" i="4"/>
  <c r="P92" i="4"/>
  <c r="O92" i="4"/>
  <c r="N92" i="4"/>
  <c r="S91" i="4"/>
  <c r="R91" i="4"/>
  <c r="Q91" i="4"/>
  <c r="P91" i="4"/>
  <c r="O91" i="4"/>
  <c r="N91" i="4"/>
  <c r="S90" i="4"/>
  <c r="R90" i="4"/>
  <c r="Q90" i="4"/>
  <c r="P90" i="4"/>
  <c r="O90" i="4"/>
  <c r="N90" i="4"/>
  <c r="S89" i="4"/>
  <c r="R89" i="4"/>
  <c r="Q89" i="4"/>
  <c r="P89" i="4"/>
  <c r="O89" i="4"/>
  <c r="N89" i="4"/>
  <c r="S88" i="4"/>
  <c r="R88" i="4"/>
  <c r="Q88" i="4"/>
  <c r="P88" i="4"/>
  <c r="O88" i="4"/>
  <c r="N88" i="4"/>
  <c r="S87" i="4"/>
  <c r="R87" i="4"/>
  <c r="Q87" i="4"/>
  <c r="P87" i="4"/>
  <c r="O87" i="4"/>
  <c r="N87" i="4"/>
  <c r="S86" i="4"/>
  <c r="S134" i="4" s="1"/>
  <c r="R86" i="4"/>
  <c r="R134" i="4" s="1"/>
  <c r="Q86" i="4"/>
  <c r="Q134" i="4" s="1"/>
  <c r="P86" i="4"/>
  <c r="P134" i="4" s="1"/>
  <c r="O86" i="4"/>
  <c r="O134" i="4" s="1"/>
  <c r="N86" i="4"/>
  <c r="S85" i="4"/>
  <c r="S133" i="4" s="1"/>
  <c r="R85" i="4"/>
  <c r="R133" i="4" s="1"/>
  <c r="Q85" i="4"/>
  <c r="Q133" i="4" s="1"/>
  <c r="P85" i="4"/>
  <c r="P133" i="4" s="1"/>
  <c r="O85" i="4"/>
  <c r="O133" i="4" s="1"/>
  <c r="N85" i="4"/>
  <c r="S84" i="4"/>
  <c r="S132" i="4" s="1"/>
  <c r="R84" i="4"/>
  <c r="R132" i="4" s="1"/>
  <c r="Q84" i="4"/>
  <c r="Q132" i="4" s="1"/>
  <c r="P84" i="4"/>
  <c r="P132" i="4" s="1"/>
  <c r="O84" i="4"/>
  <c r="O132" i="4" s="1"/>
  <c r="N84" i="4"/>
  <c r="S83" i="4"/>
  <c r="S131" i="4" s="1"/>
  <c r="R83" i="4"/>
  <c r="R131" i="4" s="1"/>
  <c r="Q83" i="4"/>
  <c r="Q131" i="4" s="1"/>
  <c r="P83" i="4"/>
  <c r="P131" i="4" s="1"/>
  <c r="O83" i="4"/>
  <c r="O131" i="4" s="1"/>
  <c r="N83" i="4"/>
  <c r="S82" i="4"/>
  <c r="S130" i="4" s="1"/>
  <c r="R82" i="4"/>
  <c r="R130" i="4" s="1"/>
  <c r="Q82" i="4"/>
  <c r="Q130" i="4" s="1"/>
  <c r="P82" i="4"/>
  <c r="P130" i="4" s="1"/>
  <c r="O82" i="4"/>
  <c r="O130" i="4" s="1"/>
  <c r="N82" i="4"/>
  <c r="S81" i="4"/>
  <c r="S129" i="4" s="1"/>
  <c r="S135" i="4" s="1" a="1"/>
  <c r="S135" i="4" s="1"/>
  <c r="R81" i="4"/>
  <c r="R129" i="4" s="1"/>
  <c r="R135" i="4" s="1" a="1"/>
  <c r="R135" i="4" s="1"/>
  <c r="Q81" i="4"/>
  <c r="Q129" i="4" s="1"/>
  <c r="Q135" i="4" s="1" a="1"/>
  <c r="Q135" i="4" s="1"/>
  <c r="P81" i="4"/>
  <c r="P129" i="4" s="1"/>
  <c r="P135" i="4" s="1" a="1"/>
  <c r="P135" i="4" s="1"/>
  <c r="O81" i="4"/>
  <c r="O129" i="4" s="1"/>
  <c r="O135" i="4" s="1" a="1"/>
  <c r="O135" i="4" s="1"/>
  <c r="N81" i="4"/>
  <c r="S78" i="4"/>
  <c r="R78" i="4"/>
  <c r="Q78" i="4"/>
  <c r="P78" i="4"/>
  <c r="O78" i="4"/>
  <c r="J77" i="5" l="1"/>
  <c r="AC28" i="5" s="1"/>
  <c r="X28" i="5"/>
  <c r="S30" i="8" s="1"/>
  <c r="F77" i="5"/>
  <c r="Z28" i="5" s="1"/>
  <c r="B20" i="3"/>
  <c r="W25" i="3"/>
  <c r="R22" i="8" s="1"/>
  <c r="D44" i="3"/>
  <c r="B11" i="3"/>
  <c r="W24" i="3"/>
  <c r="R21" i="8" s="1"/>
  <c r="D33" i="3"/>
  <c r="AD26" i="4"/>
  <c r="Y25" i="8" s="1"/>
  <c r="AD25" i="4"/>
  <c r="Y24" i="8" s="1"/>
  <c r="B55" i="5"/>
  <c r="X26" i="5" s="1"/>
  <c r="S28" i="8" s="1"/>
  <c r="W26" i="5"/>
  <c r="R28" i="8" s="1"/>
  <c r="B44" i="5"/>
  <c r="X25" i="5" s="1"/>
  <c r="S27" i="8" s="1"/>
  <c r="W25" i="5"/>
  <c r="R27" i="8" s="1"/>
  <c r="B66" i="5"/>
  <c r="X27" i="5" s="1"/>
  <c r="S29" i="8" s="1"/>
  <c r="W27" i="5"/>
  <c r="R29" i="8" s="1"/>
  <c r="B44" i="3"/>
  <c r="B33" i="3"/>
  <c r="X24" i="3" s="1"/>
  <c r="S21" i="8" s="1"/>
  <c r="B33" i="5"/>
  <c r="X24" i="5" s="1"/>
  <c r="S26" i="8" s="1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3" i="2"/>
  <c r="Y26" i="2" s="1"/>
  <c r="T20" i="8" s="1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4" i="2"/>
  <c r="AB25" i="2" s="1"/>
  <c r="W19" i="8" s="1"/>
  <c r="T55" i="2"/>
  <c r="AB26" i="2" s="1"/>
  <c r="W20" i="8" s="1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O4" i="2"/>
  <c r="U30" i="8" l="1"/>
  <c r="AA28" i="5"/>
  <c r="AD28" i="5"/>
  <c r="Y30" i="8" s="1"/>
  <c r="X30" i="8"/>
  <c r="B17" i="2"/>
  <c r="D44" i="2"/>
  <c r="W25" i="2"/>
  <c r="R19" i="8" s="1"/>
  <c r="B25" i="2"/>
  <c r="W26" i="2"/>
  <c r="R20" i="8" s="1"/>
  <c r="D55" i="2"/>
  <c r="B55" i="2" s="1"/>
  <c r="F44" i="5"/>
  <c r="Z25" i="5" s="1"/>
  <c r="J44" i="5"/>
  <c r="AC25" i="5" s="1"/>
  <c r="J66" i="5"/>
  <c r="AC27" i="5" s="1"/>
  <c r="F66" i="5"/>
  <c r="Z27" i="5" s="1"/>
  <c r="J55" i="5"/>
  <c r="AC26" i="5" s="1"/>
  <c r="F55" i="5"/>
  <c r="Z26" i="5" s="1"/>
  <c r="J33" i="3"/>
  <c r="AC24" i="3" s="1"/>
  <c r="X21" i="8" s="1"/>
  <c r="J44" i="3"/>
  <c r="AC25" i="3" s="1"/>
  <c r="X22" i="8" s="1"/>
  <c r="X25" i="3"/>
  <c r="S22" i="8" s="1"/>
  <c r="F44" i="3"/>
  <c r="Z25" i="3" s="1"/>
  <c r="U22" i="8" s="1"/>
  <c r="B44" i="2"/>
  <c r="X25" i="2" s="1"/>
  <c r="S19" i="8" s="1"/>
  <c r="F33" i="3"/>
  <c r="Z24" i="3" s="1"/>
  <c r="U21" i="8" s="1"/>
  <c r="J33" i="5"/>
  <c r="AC24" i="5" s="1"/>
  <c r="Z24" i="5"/>
  <c r="U26" i="8" l="1"/>
  <c r="AA24" i="5"/>
  <c r="V26" i="8" s="1"/>
  <c r="AA26" i="5"/>
  <c r="V28" i="8" s="1"/>
  <c r="U28" i="8"/>
  <c r="X27" i="8"/>
  <c r="AD25" i="5"/>
  <c r="Y27" i="8" s="1"/>
  <c r="AD24" i="5"/>
  <c r="Y26" i="8" s="1"/>
  <c r="X26" i="8"/>
  <c r="AD26" i="5"/>
  <c r="Y28" i="8" s="1"/>
  <c r="X28" i="8"/>
  <c r="AA25" i="5"/>
  <c r="V27" i="8" s="1"/>
  <c r="U27" i="8"/>
  <c r="U29" i="8"/>
  <c r="AA27" i="5"/>
  <c r="V29" i="8" s="1"/>
  <c r="X29" i="8"/>
  <c r="AD27" i="5"/>
  <c r="Y29" i="8" s="1"/>
  <c r="J55" i="2"/>
  <c r="AC26" i="2" s="1"/>
  <c r="X26" i="2"/>
  <c r="S20" i="8" s="1"/>
  <c r="F55" i="2"/>
  <c r="Z26" i="2" s="1"/>
  <c r="AA25" i="3"/>
  <c r="V22" i="8" s="1"/>
  <c r="AD24" i="3"/>
  <c r="Y21" i="8" s="1"/>
  <c r="AD25" i="3"/>
  <c r="Y22" i="8" s="1"/>
  <c r="AA24" i="3"/>
  <c r="V21" i="8" s="1"/>
  <c r="J44" i="2"/>
  <c r="AC25" i="2" s="1"/>
  <c r="F44" i="2"/>
  <c r="Z25" i="2" s="1"/>
  <c r="AA26" i="2" l="1"/>
  <c r="V20" i="8" s="1"/>
  <c r="U20" i="8"/>
  <c r="AD26" i="2"/>
  <c r="Y20" i="8" s="1"/>
  <c r="X20" i="8"/>
  <c r="U19" i="8"/>
  <c r="AA25" i="2"/>
  <c r="X19" i="8"/>
  <c r="AD25" i="2"/>
  <c r="Y19" i="8" s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<sst xmlns="http://schemas.openxmlformats.org/spreadsheetml/2006/main" count="404" uniqueCount="105">
  <si>
    <t>Blue</t>
  </si>
  <si>
    <t>Green</t>
  </si>
  <si>
    <t>Red</t>
  </si>
  <si>
    <t>CMAC</t>
  </si>
  <si>
    <t>TOAR</t>
  </si>
  <si>
    <t>LaSRC</t>
  </si>
  <si>
    <t>SZA</t>
  </si>
  <si>
    <t>Atm-I</t>
  </si>
  <si>
    <t>SENSOR</t>
  </si>
  <si>
    <t>L8</t>
  </si>
  <si>
    <t>TOA</t>
  </si>
  <si>
    <t>07-19-20</t>
  </si>
  <si>
    <t>08-02-19</t>
  </si>
  <si>
    <t>07-01-19</t>
  </si>
  <si>
    <t>07-09-22</t>
  </si>
  <si>
    <t>Standard</t>
  </si>
  <si>
    <t>07-17-19</t>
  </si>
  <si>
    <t>Rochester</t>
  </si>
  <si>
    <t>Copied values from the Error Table above converted to absolute values that are then averaged</t>
  </si>
  <si>
    <t>Cum. %</t>
  </si>
  <si>
    <t>Avg Abs.Value of Error  ---&gt;</t>
  </si>
  <si>
    <t>average Atm-I across all images</t>
  </si>
  <si>
    <t>Avg</t>
  </si>
  <si>
    <t>Green Band 4</t>
  </si>
  <si>
    <t xml:space="preserve"> predicted % </t>
  </si>
  <si>
    <t>predicted  Reflectance</t>
  </si>
  <si>
    <t>NIR</t>
  </si>
  <si>
    <t xml:space="preserve">Common </t>
  </si>
  <si>
    <t>Percentile</t>
  </si>
  <si>
    <t xml:space="preserve">CMAC </t>
  </si>
  <si>
    <t xml:space="preserve">% Error </t>
  </si>
  <si>
    <t>% Error</t>
  </si>
  <si>
    <t>Avgs.</t>
  </si>
  <si>
    <t>The comparison follows this logic:</t>
  </si>
  <si>
    <t xml:space="preserve">This fact is used in this workbook to test the the results of CMAC and LaSRC for the following: </t>
  </si>
  <si>
    <t xml:space="preserve"> -----&gt;</t>
  </si>
  <si>
    <t xml:space="preserve">The null hypothesis is accepted for CMAC: The Atm-I is consistent between images taken of different </t>
  </si>
  <si>
    <t>environments, a given value of TOAR results in the same surface reflectance estimate.</t>
  </si>
  <si>
    <t>The null hypothesis is rejected for LaSRC.</t>
  </si>
  <si>
    <t>This analysis was performed to test the reliability of LaSRC and CMAC following the reasoning stated below.</t>
  </si>
  <si>
    <t xml:space="preserve">This analysis covers AOI 1 indicated on the AOI sheet and checks whether CMAC and LaSRC, </t>
  </si>
  <si>
    <t xml:space="preserve">inputting the same top of atmosphere values of reflectance (TOAR) at the same atmospheric </t>
  </si>
  <si>
    <t>effect (Atm-I) provides the same result, no matter the environment.</t>
  </si>
  <si>
    <t xml:space="preserve">For robustness and reliability the answer must be yes. </t>
  </si>
  <si>
    <t xml:space="preserve">    change from one expression to another: TOAR, LaSRC or CMAC. For this reason</t>
  </si>
  <si>
    <t xml:space="preserve">    we can use the ranking of percentile and reflectance interchangeably.</t>
  </si>
  <si>
    <t xml:space="preserve">    A TOAR value resulting from a specific level of atmospheric effect (that we codify as </t>
  </si>
  <si>
    <t xml:space="preserve">    Atm-I in CMAC) will have the same corrected value no matter the environment of    </t>
  </si>
  <si>
    <t xml:space="preserve">    interest. If it doesn't, then the method has failed to provide a competent estimate</t>
  </si>
  <si>
    <t xml:space="preserve">    of surface reflectance. </t>
  </si>
  <si>
    <t xml:space="preserve">We can check this by following specific percentiles within CDFs from TOAR to the corrected </t>
  </si>
  <si>
    <t xml:space="preserve">    values of either LaSRC or CMAC. By comparing LaSRC and CMAC where these two methods </t>
  </si>
  <si>
    <t xml:space="preserve">    closely agree (as in  SoCal QIAs, to the right) permits comparison to other environments</t>
  </si>
  <si>
    <t xml:space="preserve">Expressed as a null hypothesis: "if the atmospheric effect,  Atm-I, is consistent between images </t>
  </si>
  <si>
    <t xml:space="preserve">    of different environments, a given value of TOAR will result in the same surface </t>
  </si>
  <si>
    <t xml:space="preserve">    reflectance estimate.</t>
  </si>
  <si>
    <t>If the null hypothesis is supported, then the method is robust and reliable/</t>
  </si>
  <si>
    <t xml:space="preserve">These CDFs are the results from the five So-Cal quasi-invariant areas (QIAs) that are presented as rows. The </t>
  </si>
  <si>
    <t xml:space="preserve">columns are the four VNIR bands. CMAC and LaSRCare in such close agreement that they plot one over the other. </t>
  </si>
  <si>
    <t>Data from the Rochester QIA (bottom row) are plotted with the Lake Newell-1 CDFs in the following spreadsheets.</t>
  </si>
  <si>
    <t xml:space="preserve">Fontana QIA Blue </t>
  </si>
  <si>
    <t>Fontana QIA  Green</t>
  </si>
  <si>
    <t>Fontana QIA Red</t>
  </si>
  <si>
    <t>Fontana QIA NIR</t>
  </si>
  <si>
    <t>Calculate Corresponding Percentile</t>
  </si>
  <si>
    <t xml:space="preserve">      Interpolate LaSRC Value</t>
  </si>
  <si>
    <t xml:space="preserve">       Interpolate CMAC Value</t>
  </si>
  <si>
    <t>* Boxes delimit ranges for interpolating percentile equivalent to Fontana and their SR estimated values</t>
  </si>
  <si>
    <t>Lake</t>
  </si>
  <si>
    <t>Fontana</t>
  </si>
  <si>
    <t>QIA</t>
  </si>
  <si>
    <t>https://www.mdpi.com/2076-3417/13/23/12604/pdf</t>
  </si>
  <si>
    <r>
      <t xml:space="preserve"> From our Landsat paper, there was close agreement between (Fig 11 from the paper </t>
    </r>
    <r>
      <rPr>
        <sz val="14"/>
        <color theme="1"/>
        <rFont val="Calibri"/>
        <family val="2"/>
        <scheme val="minor"/>
      </rPr>
      <t>in link</t>
    </r>
    <r>
      <rPr>
        <b/>
        <sz val="14"/>
        <color theme="1"/>
        <rFont val="Calibri"/>
        <family val="2"/>
        <scheme val="minor"/>
      </rPr>
      <t>):</t>
    </r>
  </si>
  <si>
    <t>Tables from spreadsheets by Band</t>
  </si>
  <si>
    <t>Figures from spreadsheets by band:</t>
  </si>
  <si>
    <t xml:space="preserve">Data from the Fontana QIA published in </t>
  </si>
  <si>
    <t xml:space="preserve">    are projected into curves of reflectance from the Lake Newell AOIs</t>
  </si>
  <si>
    <t>The points from Fontana for the same top of atmosphere reflectance were found in the Lake Newell extractions.</t>
  </si>
  <si>
    <t xml:space="preserve">    was determined. Values of reflectance corresponding to the Fontana QIA were determined through their percentiles.</t>
  </si>
  <si>
    <t>The resulting data are plotted in the graphs per band and summarized in the table below for this AOI.</t>
  </si>
  <si>
    <t>Explanation of the calculations, figures and tables.</t>
  </si>
  <si>
    <t xml:space="preserve">environments. The results can be accepted as competent estimates of surface reflectance. </t>
  </si>
  <si>
    <t xml:space="preserve">Major errors are apparent and grow worse with shorter wavelength. </t>
  </si>
  <si>
    <t xml:space="preserve">The Southern California  QIAs are used for this comparison. Fontana was used here because the range fit well with Lake Newell 1. </t>
  </si>
  <si>
    <t xml:space="preserve">The points were projected into the Lake Newell data at the percentiles at which this occurred in the Lake Newell data. </t>
  </si>
  <si>
    <t>Data in boxes is applied for comparison to Lake Newell Distributions</t>
  </si>
  <si>
    <t>Fontana QIA</t>
  </si>
  <si>
    <t>Median Atm-I =924</t>
  </si>
  <si>
    <t>08-10-22</t>
  </si>
  <si>
    <t>06-23-22</t>
  </si>
  <si>
    <t>LKNWAB01_CMAC_040025_20230729</t>
  </si>
  <si>
    <t>Lake Newell 7-29-2023</t>
  </si>
  <si>
    <t xml:space="preserve"> 7-29-23</t>
  </si>
  <si>
    <t>L9</t>
  </si>
  <si>
    <t>Sensor L9</t>
  </si>
  <si>
    <t xml:space="preserve">Within any single image, individual values  in the ranking from low to high reflectance do not </t>
  </si>
  <si>
    <t xml:space="preserve"> Newell</t>
  </si>
  <si>
    <t>Fontana values projected into the curves above for</t>
  </si>
  <si>
    <t xml:space="preserve"> comparison to the CMAC distribution  </t>
  </si>
  <si>
    <t>Interpolated Values from Lake Newell paired with the Fontana AOI</t>
  </si>
  <si>
    <t>TOAR Values</t>
  </si>
  <si>
    <t>to be matched</t>
  </si>
  <si>
    <t>from Lk Newell</t>
  </si>
  <si>
    <t>Summary Statistics</t>
  </si>
  <si>
    <t>The points shown are the shared TOAR values from images with the same Atm-I as Lk Newell.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</si>
</sst>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11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</font>
    <font>
      <b/>
      <sz val="20"/>
      <color theme="1"/>
      <name val="Calibri"/>
      <family val="2"/>
      <scheme val="minor"/>
    </font>
    <font>
      <b/>
      <sz val="15"/>
      <color theme="4"/>
      <name val="Calibri"/>
      <family val="2"/>
      <scheme val="minor"/>
    </font>
    <font>
      <b/>
      <sz val="15"/>
      <color theme="9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5"/>
      <color rgb="FFC00000"/>
      <name val="Calibri"/>
      <family val="2"/>
      <scheme val="minor"/>
    </font>
    <font>
      <b/>
      <sz val="15"/>
      <color theme="7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19">
    <xf numFmtId="0" fontId="0" fillId="0" borderId="0" xfId="0"/>
    <xf numFmtId="2" fontId="0" fillId="0" borderId="0" xfId="0" applyNumberFormat="1"/>
    <xf numFmtId="0" fontId="0" fillId="0" borderId="0" xfId="0" applyAlignment="1">
      <alignment horizontal="right"/>
    </xf>
    <xf numFmtId="0" fontId="3" fillId="0" borderId="0" xfId="0" applyFont="1"/>
    <xf numFmtId="0" fontId="3" fillId="2" borderId="0" xfId="0" applyFont="1" applyFill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2" borderId="3" xfId="0" applyFont="1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" fillId="0" borderId="0" xfId="0" applyFont="1" applyAlignment="1">
      <alignment horizontal="left"/>
    </xf>
    <xf numFmtId="0" fontId="4" fillId="0" borderId="0" xfId="0" applyFont="1"/>
    <xf numFmtId="0" fontId="4" fillId="2" borderId="0" xfId="0" applyFont="1" applyFill="1"/>
    <xf numFmtId="0" fontId="4" fillId="0" borderId="0" xfId="0" applyFont="1" applyAlignment="1">
      <alignment horizontal="center"/>
    </xf>
    <xf numFmtId="1" fontId="0" fillId="0" borderId="10" xfId="0" applyNumberFormat="1" applyBorder="1"/>
    <xf numFmtId="164" fontId="0" fillId="0" borderId="0" xfId="1" applyNumberFormat="1" applyFont="1" applyBorder="1"/>
    <xf numFmtId="1" fontId="0" fillId="0" borderId="11" xfId="0" applyNumberFormat="1" applyBorder="1"/>
    <xf numFmtId="164" fontId="0" fillId="0" borderId="5" xfId="1" applyNumberFormat="1" applyFont="1" applyBorder="1"/>
    <xf numFmtId="0" fontId="2" fillId="0" borderId="0" xfId="0" applyFont="1"/>
    <xf numFmtId="0" fontId="0" fillId="0" borderId="2" xfId="0" applyBorder="1"/>
    <xf numFmtId="164" fontId="0" fillId="0" borderId="0" xfId="0" applyNumberFormat="1"/>
    <xf numFmtId="0" fontId="0" fillId="0" borderId="5" xfId="0" applyBorder="1" applyAlignment="1">
      <alignment horizontal="right"/>
    </xf>
    <xf numFmtId="164" fontId="0" fillId="0" borderId="5" xfId="0" applyNumberFormat="1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7" xfId="0" applyBorder="1" applyAlignment="1">
      <alignment horizontal="center"/>
    </xf>
    <xf numFmtId="165" fontId="0" fillId="0" borderId="0" xfId="0" applyNumberFormat="1"/>
    <xf numFmtId="1" fontId="0" fillId="0" borderId="0" xfId="0" applyNumberFormat="1"/>
    <xf numFmtId="0" fontId="3" fillId="0" borderId="1" xfId="0" applyFont="1" applyBorder="1"/>
    <xf numFmtId="0" fontId="3" fillId="0" borderId="3" xfId="0" applyFont="1" applyBorder="1"/>
    <xf numFmtId="0" fontId="6" fillId="0" borderId="0" xfId="0" applyFont="1"/>
    <xf numFmtId="0" fontId="3" fillId="0" borderId="9" xfId="0" applyFont="1" applyBorder="1"/>
    <xf numFmtId="0" fontId="3" fillId="0" borderId="10" xfId="0" applyFont="1" applyBorder="1"/>
    <xf numFmtId="0" fontId="3" fillId="2" borderId="10" xfId="0" applyFont="1" applyFill="1" applyBorder="1"/>
    <xf numFmtId="0" fontId="3" fillId="2" borderId="0" xfId="0" applyFont="1" applyFill="1" applyAlignment="1">
      <alignment horizontal="center"/>
    </xf>
    <xf numFmtId="0" fontId="5" fillId="0" borderId="0" xfId="0" applyFont="1"/>
    <xf numFmtId="0" fontId="4" fillId="0" borderId="1" xfId="0" applyFont="1" applyBorder="1"/>
    <xf numFmtId="0" fontId="4" fillId="0" borderId="3" xfId="0" applyFont="1" applyBorder="1"/>
    <xf numFmtId="0" fontId="4" fillId="2" borderId="3" xfId="0" applyFont="1" applyFill="1" applyBorder="1"/>
    <xf numFmtId="0" fontId="0" fillId="0" borderId="1" xfId="0" applyBorder="1"/>
    <xf numFmtId="0" fontId="0" fillId="3" borderId="0" xfId="0" applyFill="1"/>
    <xf numFmtId="1" fontId="2" fillId="0" borderId="0" xfId="0" applyNumberFormat="1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12" xfId="0" applyBorder="1"/>
    <xf numFmtId="0" fontId="0" fillId="0" borderId="13" xfId="0" applyBorder="1"/>
    <xf numFmtId="1" fontId="2" fillId="0" borderId="8" xfId="0" applyNumberFormat="1" applyFont="1" applyBorder="1"/>
    <xf numFmtId="0" fontId="2" fillId="0" borderId="5" xfId="0" applyFont="1" applyBorder="1"/>
    <xf numFmtId="0" fontId="9" fillId="0" borderId="14" xfId="0" applyFont="1" applyBorder="1" applyAlignment="1">
      <alignment horizontal="center"/>
    </xf>
    <xf numFmtId="0" fontId="10" fillId="0" borderId="14" xfId="0" applyFont="1" applyBorder="1"/>
    <xf numFmtId="1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64" fontId="0" fillId="0" borderId="0" xfId="1" applyNumberFormat="1" applyFont="1" applyAlignment="1">
      <alignment horizontal="right"/>
    </xf>
    <xf numFmtId="0" fontId="11" fillId="0" borderId="0" xfId="0" applyFont="1"/>
    <xf numFmtId="0" fontId="11" fillId="3" borderId="0" xfId="0" applyFont="1" applyFill="1"/>
    <xf numFmtId="0" fontId="12" fillId="3" borderId="0" xfId="0" applyFont="1" applyFill="1" applyAlignment="1">
      <alignment horizontal="center"/>
    </xf>
    <xf numFmtId="0" fontId="11" fillId="3" borderId="0" xfId="0" applyFont="1" applyFill="1" applyAlignment="1">
      <alignment horizontal="center"/>
    </xf>
    <xf numFmtId="0" fontId="11" fillId="3" borderId="15" xfId="0" applyFont="1" applyFill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3" fillId="0" borderId="0" xfId="2" applyAlignment="1">
      <alignment vertical="center"/>
    </xf>
    <xf numFmtId="0" fontId="12" fillId="3" borderId="0" xfId="0" applyFont="1" applyFill="1"/>
    <xf numFmtId="0" fontId="14" fillId="0" borderId="0" xfId="0" applyFont="1"/>
    <xf numFmtId="0" fontId="15" fillId="0" borderId="14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2" fontId="0" fillId="0" borderId="2" xfId="0" applyNumberFormat="1" applyBorder="1"/>
    <xf numFmtId="0" fontId="2" fillId="0" borderId="2" xfId="0" applyFont="1" applyBorder="1"/>
    <xf numFmtId="2" fontId="0" fillId="0" borderId="5" xfId="0" applyNumberFormat="1" applyBorder="1"/>
    <xf numFmtId="1" fontId="0" fillId="0" borderId="14" xfId="0" applyNumberFormat="1" applyBorder="1"/>
    <xf numFmtId="1" fontId="0" fillId="0" borderId="20" xfId="0" applyNumberFormat="1" applyBorder="1"/>
    <xf numFmtId="1" fontId="0" fillId="0" borderId="21" xfId="0" applyNumberFormat="1" applyBorder="1"/>
    <xf numFmtId="164" fontId="0" fillId="0" borderId="22" xfId="1" applyNumberFormat="1" applyFont="1" applyBorder="1"/>
    <xf numFmtId="1" fontId="0" fillId="0" borderId="23" xfId="0" applyNumberFormat="1" applyBorder="1"/>
    <xf numFmtId="164" fontId="0" fillId="0" borderId="24" xfId="1" applyNumberFormat="1" applyFont="1" applyBorder="1"/>
    <xf numFmtId="1" fontId="0" fillId="0" borderId="25" xfId="0" applyNumberFormat="1" applyBorder="1"/>
    <xf numFmtId="1" fontId="0" fillId="0" borderId="26" xfId="0" applyNumberFormat="1" applyBorder="1"/>
    <xf numFmtId="1" fontId="0" fillId="0" borderId="28" xfId="0" applyNumberFormat="1" applyBorder="1"/>
    <xf numFmtId="1" fontId="0" fillId="0" borderId="9" xfId="0" applyNumberFormat="1" applyBorder="1"/>
    <xf numFmtId="164" fontId="0" fillId="0" borderId="29" xfId="1" applyNumberFormat="1" applyFont="1" applyBorder="1"/>
    <xf numFmtId="1" fontId="0" fillId="0" borderId="14" xfId="0" applyNumberFormat="1" applyBorder="1" applyAlignment="1">
      <alignment horizontal="right"/>
    </xf>
    <xf numFmtId="1" fontId="0" fillId="0" borderId="20" xfId="0" applyNumberFormat="1" applyBorder="1" applyAlignment="1">
      <alignment horizontal="right"/>
    </xf>
    <xf numFmtId="1" fontId="0" fillId="0" borderId="21" xfId="0" applyNumberFormat="1" applyBorder="1" applyAlignment="1">
      <alignment horizontal="right"/>
    </xf>
    <xf numFmtId="164" fontId="0" fillId="0" borderId="22" xfId="1" applyNumberFormat="1" applyFont="1" applyBorder="1" applyAlignment="1">
      <alignment horizontal="right"/>
    </xf>
    <xf numFmtId="1" fontId="0" fillId="0" borderId="28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164" fontId="0" fillId="0" borderId="29" xfId="1" applyNumberFormat="1" applyFont="1" applyBorder="1" applyAlignment="1">
      <alignment horizontal="right"/>
    </xf>
    <xf numFmtId="1" fontId="0" fillId="0" borderId="23" xfId="0" applyNumberFormat="1" applyBorder="1" applyAlignment="1">
      <alignment horizontal="right"/>
    </xf>
    <xf numFmtId="164" fontId="0" fillId="0" borderId="24" xfId="1" applyNumberFormat="1" applyFont="1" applyBorder="1" applyAlignment="1">
      <alignment horizontal="right"/>
    </xf>
    <xf numFmtId="2" fontId="0" fillId="0" borderId="30" xfId="0" applyNumberFormat="1" applyBorder="1"/>
    <xf numFmtId="2" fontId="0" fillId="0" borderId="6" xfId="0" applyNumberFormat="1" applyBorder="1"/>
    <xf numFmtId="2" fontId="0" fillId="0" borderId="1" xfId="0" applyNumberFormat="1" applyBorder="1"/>
    <xf numFmtId="2" fontId="0" fillId="0" borderId="30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2" fontId="0" fillId="0" borderId="6" xfId="0" applyNumberFormat="1" applyBorder="1" applyAlignment="1">
      <alignment horizontal="right"/>
    </xf>
    <xf numFmtId="1" fontId="0" fillId="0" borderId="32" xfId="0" applyNumberFormat="1" applyBorder="1"/>
    <xf numFmtId="1" fontId="0" fillId="0" borderId="12" xfId="0" applyNumberFormat="1" applyBorder="1"/>
    <xf numFmtId="1" fontId="0" fillId="0" borderId="32" xfId="0" applyNumberFormat="1" applyBorder="1" applyAlignment="1">
      <alignment horizontal="right"/>
    </xf>
    <xf numFmtId="1" fontId="0" fillId="0" borderId="12" xfId="0" applyNumberFormat="1" applyBorder="1" applyAlignment="1">
      <alignment horizontal="right"/>
    </xf>
    <xf numFmtId="1" fontId="0" fillId="0" borderId="8" xfId="0" applyNumberFormat="1" applyBorder="1" applyAlignment="1">
      <alignment horizontal="right"/>
    </xf>
    <xf numFmtId="14" fontId="0" fillId="0" borderId="0" xfId="0" applyNumberFormat="1"/>
    <xf numFmtId="164" fontId="0" fillId="0" borderId="27" xfId="1" applyNumberFormat="1" applyFont="1" applyBorder="1" applyAlignment="1">
      <alignment horizontal="right"/>
    </xf>
    <xf numFmtId="2" fontId="0" fillId="0" borderId="31" xfId="0" applyNumberFormat="1" applyBorder="1"/>
    <xf numFmtId="1" fontId="0" fillId="0" borderId="33" xfId="0" applyNumberFormat="1" applyBorder="1" applyAlignment="1">
      <alignment horizontal="right"/>
    </xf>
    <xf numFmtId="1" fontId="0" fillId="0" borderId="25" xfId="0" applyNumberFormat="1" applyBorder="1" applyAlignment="1">
      <alignment horizontal="right"/>
    </xf>
    <xf numFmtId="0" fontId="2" fillId="3" borderId="0" xfId="0" applyFont="1" applyFill="1"/>
    <xf numFmtId="1" fontId="0" fillId="4" borderId="0" xfId="0" applyNumberFormat="1" applyFill="1" applyAlignment="1">
      <alignment horizontal="right"/>
    </xf>
    <xf numFmtId="10" fontId="0" fillId="0" borderId="27" xfId="1" applyNumberFormat="1" applyFont="1" applyBorder="1" applyAlignment="1">
      <alignment horizontal="right"/>
    </xf>
    <xf numFmtId="1" fontId="0" fillId="3" borderId="0" xfId="0" applyNumberFormat="1" applyFill="1"/>
    <xf numFmtId="164" fontId="0" fillId="3" borderId="0" xfId="1" applyNumberFormat="1" applyFont="1" applyFill="1" applyBorder="1"/>
    <xf numFmtId="1" fontId="0" fillId="3" borderId="26" xfId="0" applyNumberFormat="1" applyFill="1" applyBorder="1"/>
    <xf numFmtId="1" fontId="0" fillId="3" borderId="14" xfId="0" applyNumberFormat="1" applyFill="1" applyBorder="1"/>
    <xf numFmtId="1" fontId="0" fillId="3" borderId="8" xfId="0" applyNumberFormat="1" applyFill="1" applyBorder="1"/>
    <xf numFmtId="164" fontId="0" fillId="0" borderId="34" xfId="1" applyNumberFormat="1" applyFont="1" applyBorder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L9 Blue,</a:t>
            </a:r>
            <a:r>
              <a:rPr lang="en-US" baseline="0"/>
              <a:t> 7-29-23, </a:t>
            </a:r>
            <a:r>
              <a:rPr lang="en-US"/>
              <a:t>Lake</a:t>
            </a:r>
            <a:r>
              <a:rPr lang="en-US" baseline="0"/>
              <a:t> Newell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7961190369179"/>
          <c:y val="0.12962962962962962"/>
          <c:w val="0.79172201783445151"/>
          <c:h val="0.70278579760863213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'B2'!$C$6:$C$28</c:f>
              <c:numCache>
                <c:formatCode>General</c:formatCode>
                <c:ptCount val="23"/>
                <c:pt idx="0">
                  <c:v>1201</c:v>
                </c:pt>
                <c:pt idx="1">
                  <c:v>1215</c:v>
                </c:pt>
                <c:pt idx="2">
                  <c:v>1223</c:v>
                </c:pt>
                <c:pt idx="3">
                  <c:v>1229</c:v>
                </c:pt>
                <c:pt idx="4">
                  <c:v>1232</c:v>
                </c:pt>
                <c:pt idx="5">
                  <c:v>1246</c:v>
                </c:pt>
                <c:pt idx="6">
                  <c:v>1254</c:v>
                </c:pt>
                <c:pt idx="7">
                  <c:v>1261</c:v>
                </c:pt>
                <c:pt idx="8">
                  <c:v>1266</c:v>
                </c:pt>
                <c:pt idx="9">
                  <c:v>1271</c:v>
                </c:pt>
                <c:pt idx="10">
                  <c:v>1276</c:v>
                </c:pt>
                <c:pt idx="11">
                  <c:v>1280</c:v>
                </c:pt>
                <c:pt idx="12">
                  <c:v>1284</c:v>
                </c:pt>
                <c:pt idx="13">
                  <c:v>1289</c:v>
                </c:pt>
                <c:pt idx="14">
                  <c:v>1293</c:v>
                </c:pt>
                <c:pt idx="15">
                  <c:v>1297</c:v>
                </c:pt>
                <c:pt idx="16">
                  <c:v>1302</c:v>
                </c:pt>
                <c:pt idx="17">
                  <c:v>1307</c:v>
                </c:pt>
                <c:pt idx="18">
                  <c:v>1312</c:v>
                </c:pt>
                <c:pt idx="19">
                  <c:v>1318</c:v>
                </c:pt>
                <c:pt idx="20">
                  <c:v>1325</c:v>
                </c:pt>
                <c:pt idx="21">
                  <c:v>1333</c:v>
                </c:pt>
                <c:pt idx="22">
                  <c:v>1347</c:v>
                </c:pt>
              </c:numCache>
            </c:numRef>
          </c:xVal>
          <c:yVal>
            <c:numRef>
              <c:f>'B2'!$D$6:$D$28</c:f>
              <c:numCache>
                <c:formatCode>General</c:formatCode>
                <c:ptCount val="23"/>
                <c:pt idx="0">
                  <c:v>1.0283028110000001</c:v>
                </c:pt>
                <c:pt idx="1">
                  <c:v>2.0566056210000001</c:v>
                </c:pt>
                <c:pt idx="2">
                  <c:v>3.0457349919999999</c:v>
                </c:pt>
                <c:pt idx="3">
                  <c:v>4.2242026570000002</c:v>
                </c:pt>
                <c:pt idx="4">
                  <c:v>5.0403159989999997</c:v>
                </c:pt>
                <c:pt idx="5">
                  <c:v>10.459308589999999</c:v>
                </c:pt>
                <c:pt idx="6">
                  <c:v>15.55185584</c:v>
                </c:pt>
                <c:pt idx="7">
                  <c:v>20.654196450000001</c:v>
                </c:pt>
                <c:pt idx="8">
                  <c:v>25.270133520000002</c:v>
                </c:pt>
                <c:pt idx="9">
                  <c:v>30.010119809999999</c:v>
                </c:pt>
                <c:pt idx="10">
                  <c:v>35.572748339999997</c:v>
                </c:pt>
                <c:pt idx="11">
                  <c:v>40.195214309999997</c:v>
                </c:pt>
                <c:pt idx="12">
                  <c:v>45.170241240000003</c:v>
                </c:pt>
                <c:pt idx="13">
                  <c:v>50.876505729999998</c:v>
                </c:pt>
                <c:pt idx="14">
                  <c:v>55.609963110000002</c:v>
                </c:pt>
                <c:pt idx="15">
                  <c:v>60.062677499999999</c:v>
                </c:pt>
                <c:pt idx="16">
                  <c:v>65.42617439</c:v>
                </c:pt>
                <c:pt idx="17">
                  <c:v>70.933307220000003</c:v>
                </c:pt>
                <c:pt idx="18" formatCode="0.00">
                  <c:v>75.510070839999997</c:v>
                </c:pt>
                <c:pt idx="19" formatCode="0.00">
                  <c:v>80.498155580000002</c:v>
                </c:pt>
                <c:pt idx="20" formatCode="0.00">
                  <c:v>85.603760649999998</c:v>
                </c:pt>
                <c:pt idx="21" formatCode="0.00">
                  <c:v>90.089119580000002</c:v>
                </c:pt>
                <c:pt idx="22" formatCode="0.00">
                  <c:v>95.126171119999995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8A-4B11-8CC3-9E8EDB19EA1E}"/>
            </c:ext>
          </c:extLst>
        </c:ser>
        <c:ser>
          <c:idx val="1"/>
          <c:order val="1"/>
          <c:tx>
            <c:v>CMAC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BA8A-4B11-8CC3-9E8EDB19EA1E}"/>
              </c:ext>
            </c:extLst>
          </c:dPt>
          <c:xVal>
            <c:numRef>
              <c:f>'B2'!$F$6:$F$28</c:f>
              <c:numCache>
                <c:formatCode>General</c:formatCode>
                <c:ptCount val="23"/>
                <c:pt idx="0">
                  <c:v>411</c:v>
                </c:pt>
                <c:pt idx="1">
                  <c:v>430</c:v>
                </c:pt>
                <c:pt idx="2">
                  <c:v>440</c:v>
                </c:pt>
                <c:pt idx="3">
                  <c:v>447</c:v>
                </c:pt>
                <c:pt idx="4">
                  <c:v>452</c:v>
                </c:pt>
                <c:pt idx="5">
                  <c:v>468</c:v>
                </c:pt>
                <c:pt idx="6">
                  <c:v>477</c:v>
                </c:pt>
                <c:pt idx="7">
                  <c:v>485</c:v>
                </c:pt>
                <c:pt idx="8">
                  <c:v>492</c:v>
                </c:pt>
                <c:pt idx="9">
                  <c:v>498</c:v>
                </c:pt>
                <c:pt idx="10">
                  <c:v>504</c:v>
                </c:pt>
                <c:pt idx="11">
                  <c:v>509</c:v>
                </c:pt>
                <c:pt idx="12">
                  <c:v>514</c:v>
                </c:pt>
                <c:pt idx="13">
                  <c:v>520</c:v>
                </c:pt>
                <c:pt idx="14">
                  <c:v>525</c:v>
                </c:pt>
                <c:pt idx="15">
                  <c:v>531</c:v>
                </c:pt>
                <c:pt idx="16">
                  <c:v>537</c:v>
                </c:pt>
                <c:pt idx="17">
                  <c:v>543</c:v>
                </c:pt>
                <c:pt idx="18">
                  <c:v>550</c:v>
                </c:pt>
                <c:pt idx="19">
                  <c:v>559</c:v>
                </c:pt>
                <c:pt idx="20">
                  <c:v>569</c:v>
                </c:pt>
                <c:pt idx="21">
                  <c:v>582</c:v>
                </c:pt>
                <c:pt idx="22">
                  <c:v>604</c:v>
                </c:pt>
              </c:numCache>
            </c:numRef>
          </c:xVal>
          <c:yVal>
            <c:numRef>
              <c:f>'B2'!$G$6:$G$28</c:f>
              <c:numCache>
                <c:formatCode>General</c:formatCode>
                <c:ptCount val="23"/>
                <c:pt idx="0">
                  <c:v>1.0087160900000001</c:v>
                </c:pt>
                <c:pt idx="1">
                  <c:v>2.007638821</c:v>
                </c:pt>
                <c:pt idx="2">
                  <c:v>3.0261482709999998</c:v>
                </c:pt>
                <c:pt idx="3">
                  <c:v>4.0968889759999998</c:v>
                </c:pt>
                <c:pt idx="4">
                  <c:v>5.174158587</c:v>
                </c:pt>
                <c:pt idx="5">
                  <c:v>10.49521758</c:v>
                </c:pt>
                <c:pt idx="6">
                  <c:v>15.17317925</c:v>
                </c:pt>
                <c:pt idx="7">
                  <c:v>20.295106579999999</c:v>
                </c:pt>
                <c:pt idx="8">
                  <c:v>25.544347599999998</c:v>
                </c:pt>
                <c:pt idx="9">
                  <c:v>30.597721409999998</c:v>
                </c:pt>
                <c:pt idx="10">
                  <c:v>35.74249992</c:v>
                </c:pt>
                <c:pt idx="11">
                  <c:v>40.35190807</c:v>
                </c:pt>
                <c:pt idx="12">
                  <c:v>45.193092419999999</c:v>
                </c:pt>
                <c:pt idx="13">
                  <c:v>50.768778769999997</c:v>
                </c:pt>
                <c:pt idx="14">
                  <c:v>55.404302549999997</c:v>
                </c:pt>
                <c:pt idx="15">
                  <c:v>60.643750199999999</c:v>
                </c:pt>
                <c:pt idx="16">
                  <c:v>65.56001698</c:v>
                </c:pt>
                <c:pt idx="17">
                  <c:v>70.035582539999993</c:v>
                </c:pt>
                <c:pt idx="18">
                  <c:v>75.000816110000002</c:v>
                </c:pt>
                <c:pt idx="19">
                  <c:v>80.312081739999996</c:v>
                </c:pt>
                <c:pt idx="20">
                  <c:v>85.238141870000007</c:v>
                </c:pt>
                <c:pt idx="21">
                  <c:v>90.046681680000006</c:v>
                </c:pt>
                <c:pt idx="22">
                  <c:v>95.103319949999999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A8A-4B11-8CC3-9E8EDB19EA1E}"/>
            </c:ext>
          </c:extLst>
        </c:ser>
        <c:ser>
          <c:idx val="2"/>
          <c:order val="2"/>
          <c:tx>
            <c:v>LaSRC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8A-4B11-8CC3-9E8EDB19EA1E}"/>
              </c:ext>
            </c:extLst>
          </c:dPt>
          <c:xVal>
            <c:numRef>
              <c:f>'B2'!$I$6:$I$28</c:f>
              <c:numCache>
                <c:formatCode>General</c:formatCode>
                <c:ptCount val="23"/>
                <c:pt idx="0">
                  <c:v>645</c:v>
                </c:pt>
                <c:pt idx="1">
                  <c:v>660</c:v>
                </c:pt>
                <c:pt idx="2">
                  <c:v>667</c:v>
                </c:pt>
                <c:pt idx="3">
                  <c:v>673</c:v>
                </c:pt>
                <c:pt idx="4">
                  <c:v>678</c:v>
                </c:pt>
                <c:pt idx="5">
                  <c:v>694</c:v>
                </c:pt>
                <c:pt idx="6">
                  <c:v>705</c:v>
                </c:pt>
                <c:pt idx="7">
                  <c:v>715</c:v>
                </c:pt>
                <c:pt idx="8">
                  <c:v>725</c:v>
                </c:pt>
                <c:pt idx="9">
                  <c:v>734</c:v>
                </c:pt>
                <c:pt idx="10">
                  <c:v>743</c:v>
                </c:pt>
                <c:pt idx="11">
                  <c:v>751</c:v>
                </c:pt>
                <c:pt idx="12">
                  <c:v>759</c:v>
                </c:pt>
                <c:pt idx="13">
                  <c:v>767</c:v>
                </c:pt>
                <c:pt idx="14">
                  <c:v>775</c:v>
                </c:pt>
                <c:pt idx="15">
                  <c:v>783</c:v>
                </c:pt>
                <c:pt idx="16">
                  <c:v>791</c:v>
                </c:pt>
                <c:pt idx="17">
                  <c:v>799</c:v>
                </c:pt>
                <c:pt idx="18">
                  <c:v>808</c:v>
                </c:pt>
                <c:pt idx="19">
                  <c:v>817</c:v>
                </c:pt>
                <c:pt idx="20">
                  <c:v>828</c:v>
                </c:pt>
                <c:pt idx="21">
                  <c:v>840</c:v>
                </c:pt>
                <c:pt idx="22">
                  <c:v>858</c:v>
                </c:pt>
              </c:numCache>
            </c:numRef>
          </c:xVal>
          <c:yVal>
            <c:numRef>
              <c:f>'B2'!$J$6:$J$28</c:f>
              <c:numCache>
                <c:formatCode>General</c:formatCode>
                <c:ptCount val="23"/>
                <c:pt idx="0">
                  <c:v>1.005451637</c:v>
                </c:pt>
                <c:pt idx="1">
                  <c:v>2.0402833550000001</c:v>
                </c:pt>
                <c:pt idx="2">
                  <c:v>3.0489994450000002</c:v>
                </c:pt>
                <c:pt idx="3">
                  <c:v>4.0838311620000001</c:v>
                </c:pt>
                <c:pt idx="4">
                  <c:v>5.1904808539999996</c:v>
                </c:pt>
                <c:pt idx="5">
                  <c:v>10.31893709</c:v>
                </c:pt>
                <c:pt idx="6">
                  <c:v>15.085039009999999</c:v>
                </c:pt>
                <c:pt idx="7">
                  <c:v>20.007834689999999</c:v>
                </c:pt>
                <c:pt idx="8">
                  <c:v>25.289720240000001</c:v>
                </c:pt>
                <c:pt idx="9">
                  <c:v>30.170078019999998</c:v>
                </c:pt>
                <c:pt idx="10">
                  <c:v>35.406261219999998</c:v>
                </c:pt>
                <c:pt idx="11">
                  <c:v>40.139718600000002</c:v>
                </c:pt>
                <c:pt idx="12">
                  <c:v>45.189827960000002</c:v>
                </c:pt>
                <c:pt idx="13">
                  <c:v>50.49130023</c:v>
                </c:pt>
                <c:pt idx="14">
                  <c:v>55.436947080000003</c:v>
                </c:pt>
                <c:pt idx="15">
                  <c:v>60.34342049</c:v>
                </c:pt>
                <c:pt idx="16">
                  <c:v>65.465347829999999</c:v>
                </c:pt>
                <c:pt idx="17">
                  <c:v>70.012731369999997</c:v>
                </c:pt>
                <c:pt idx="18">
                  <c:v>75.261972380000003</c:v>
                </c:pt>
                <c:pt idx="19">
                  <c:v>80.292495020000004</c:v>
                </c:pt>
                <c:pt idx="20">
                  <c:v>85.469918059999998</c:v>
                </c:pt>
                <c:pt idx="21">
                  <c:v>90.275193419999994</c:v>
                </c:pt>
                <c:pt idx="22">
                  <c:v>95.214311359999996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A8A-4B11-8CC3-9E8EDB19EA1E}"/>
            </c:ext>
          </c:extLst>
        </c:ser>
        <c:ser>
          <c:idx val="3"/>
          <c:order val="3"/>
          <c:tx>
            <c:v>CMAC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'B2'!$Y$24:$Y$26</c:f>
              <c:numCache>
                <c:formatCode>0</c:formatCode>
                <c:ptCount val="3"/>
                <c:pt idx="0">
                  <c:v>435</c:v>
                </c:pt>
                <c:pt idx="1">
                  <c:v>514.6</c:v>
                </c:pt>
                <c:pt idx="2">
                  <c:v>564.20000000000005</c:v>
                </c:pt>
              </c:numCache>
            </c:numRef>
          </c:xVal>
          <c:yVal>
            <c:numRef>
              <c:f>'B2'!$X$24:$X$26</c:f>
              <c:numCache>
                <c:formatCode>0.00</c:formatCode>
                <c:ptCount val="3"/>
                <c:pt idx="0">
                  <c:v>2.6220000000000141</c:v>
                </c:pt>
                <c:pt idx="1">
                  <c:v>43.000360000000228</c:v>
                </c:pt>
                <c:pt idx="2">
                  <c:v>81.998000000000161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A8A-4B11-8CC3-9E8EDB19EA1E}"/>
            </c:ext>
          </c:extLst>
        </c:ser>
        <c:ser>
          <c:idx val="4"/>
          <c:order val="4"/>
          <c:tx>
            <c:v>LaSRC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4"/>
            <c:spPr>
              <a:solidFill>
                <a:schemeClr val="accent5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'B2'!$AB$24:$AB$26</c:f>
              <c:numCache>
                <c:formatCode>0</c:formatCode>
                <c:ptCount val="3"/>
                <c:pt idx="0">
                  <c:v>418.2</c:v>
                </c:pt>
                <c:pt idx="1">
                  <c:v>539.6</c:v>
                </c:pt>
                <c:pt idx="2">
                  <c:v>605</c:v>
                </c:pt>
              </c:numCache>
            </c:numRef>
          </c:xVal>
          <c:yVal>
            <c:numRef>
              <c:f>'B2'!$X$24:$X$26</c:f>
              <c:numCache>
                <c:formatCode>0.00</c:formatCode>
                <c:ptCount val="3"/>
                <c:pt idx="0">
                  <c:v>2.6220000000000141</c:v>
                </c:pt>
                <c:pt idx="1">
                  <c:v>43.000360000000228</c:v>
                </c:pt>
                <c:pt idx="2">
                  <c:v>81.998000000000161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A8A-4B11-8CC3-9E8EDB19E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  <c:majorUnit val="200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090148879381621"/>
          <c:y val="0.17526465441819772"/>
          <c:w val="0.21143424725186308"/>
          <c:h val="0.3906277340332458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Blue CMAC</a:t>
            </a:r>
          </a:p>
        </c:rich>
      </c:tx>
      <c:layout>
        <c:manualLayout>
          <c:xMode val="edge"/>
          <c:yMode val="edge"/>
          <c:x val="0.31358962993864176"/>
          <c:y val="5.20833333333333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27998818028541"/>
          <c:y val="0.21779513888888893"/>
          <c:w val="0.75668248422589557"/>
          <c:h val="0.5808310094050744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'B2'!$F$17:$F$18</c:f>
              <c:numCache>
                <c:formatCode>General</c:formatCode>
                <c:ptCount val="2"/>
                <c:pt idx="0">
                  <c:v>509</c:v>
                </c:pt>
                <c:pt idx="1">
                  <c:v>514</c:v>
                </c:pt>
              </c:numCache>
            </c:numRef>
          </c:xVal>
          <c:yVal>
            <c:numRef>
              <c:f>'B2'!$G$17:$G$18</c:f>
              <c:numCache>
                <c:formatCode>General</c:formatCode>
                <c:ptCount val="2"/>
                <c:pt idx="0">
                  <c:v>40.35190807</c:v>
                </c:pt>
                <c:pt idx="1">
                  <c:v>45.193092419999999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21-4985-9F90-9AB2290D69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Blue LaSRC</a:t>
            </a:r>
          </a:p>
        </c:rich>
      </c:tx>
      <c:layout>
        <c:manualLayout>
          <c:xMode val="edge"/>
          <c:yMode val="edge"/>
          <c:x val="0.31358962993864176"/>
          <c:y val="5.20833333333333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27998818028541"/>
          <c:y val="0.21779513888888893"/>
          <c:w val="0.75668248422589557"/>
          <c:h val="0.5808310094050744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'B2'!$I$17:$I$18</c:f>
              <c:numCache>
                <c:formatCode>General</c:formatCode>
                <c:ptCount val="2"/>
                <c:pt idx="0">
                  <c:v>751</c:v>
                </c:pt>
                <c:pt idx="1">
                  <c:v>759</c:v>
                </c:pt>
              </c:numCache>
            </c:numRef>
          </c:xVal>
          <c:yVal>
            <c:numRef>
              <c:f>'B2'!$J$17:$J$18</c:f>
              <c:numCache>
                <c:formatCode>General</c:formatCode>
                <c:ptCount val="2"/>
                <c:pt idx="0">
                  <c:v>40.139718600000002</c:v>
                </c:pt>
                <c:pt idx="1">
                  <c:v>45.189827960000002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8E-4ACE-9B97-2A53E2857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Blue TOAR</a:t>
            </a:r>
          </a:p>
        </c:rich>
      </c:tx>
      <c:layout>
        <c:manualLayout>
          <c:xMode val="edge"/>
          <c:yMode val="edge"/>
          <c:x val="0.31358962993864176"/>
          <c:y val="5.20833333333333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27998818028541"/>
          <c:y val="0.21779513888888893"/>
          <c:w val="0.75668248422589557"/>
          <c:h val="0.5808310094050744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'B2'!$C$25:$C$26</c:f>
              <c:numCache>
                <c:formatCode>General</c:formatCode>
                <c:ptCount val="2"/>
                <c:pt idx="0">
                  <c:v>1318</c:v>
                </c:pt>
                <c:pt idx="1">
                  <c:v>1325</c:v>
                </c:pt>
              </c:numCache>
            </c:numRef>
          </c:xVal>
          <c:yVal>
            <c:numRef>
              <c:f>'B2'!$D$25:$D$26</c:f>
              <c:numCache>
                <c:formatCode>0.00</c:formatCode>
                <c:ptCount val="2"/>
                <c:pt idx="0">
                  <c:v>80.498155580000002</c:v>
                </c:pt>
                <c:pt idx="1">
                  <c:v>85.603760649999998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E5-4524-88DD-10AD12DDA8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Blue CMAC</a:t>
            </a:r>
          </a:p>
        </c:rich>
      </c:tx>
      <c:layout>
        <c:manualLayout>
          <c:xMode val="edge"/>
          <c:yMode val="edge"/>
          <c:x val="0.31358962993864176"/>
          <c:y val="5.20833333333333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27998818028541"/>
          <c:y val="0.21779513888888893"/>
          <c:w val="0.75668248422589557"/>
          <c:h val="0.5808310094050744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'B2'!$F$25:$F$26</c:f>
              <c:numCache>
                <c:formatCode>General</c:formatCode>
                <c:ptCount val="2"/>
                <c:pt idx="0">
                  <c:v>559</c:v>
                </c:pt>
                <c:pt idx="1">
                  <c:v>569</c:v>
                </c:pt>
              </c:numCache>
            </c:numRef>
          </c:xVal>
          <c:yVal>
            <c:numRef>
              <c:f>'B2'!$G$25:$G$26</c:f>
              <c:numCache>
                <c:formatCode>General</c:formatCode>
                <c:ptCount val="2"/>
                <c:pt idx="0">
                  <c:v>80.312081739999996</c:v>
                </c:pt>
                <c:pt idx="1">
                  <c:v>85.238141870000007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7A1-4EE1-86A1-04A79E50B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Blue LaSRC</a:t>
            </a:r>
          </a:p>
        </c:rich>
      </c:tx>
      <c:layout>
        <c:manualLayout>
          <c:xMode val="edge"/>
          <c:yMode val="edge"/>
          <c:x val="0.31358962993864176"/>
          <c:y val="5.20833333333333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27998818028541"/>
          <c:y val="0.21779513888888893"/>
          <c:w val="0.75668248422589557"/>
          <c:h val="0.5808310094050744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'B2'!$I$25:$I$26</c:f>
              <c:numCache>
                <c:formatCode>General</c:formatCode>
                <c:ptCount val="2"/>
                <c:pt idx="0">
                  <c:v>817</c:v>
                </c:pt>
                <c:pt idx="1">
                  <c:v>828</c:v>
                </c:pt>
              </c:numCache>
            </c:numRef>
          </c:xVal>
          <c:yVal>
            <c:numRef>
              <c:f>'B2'!$J$25:$J$26</c:f>
              <c:numCache>
                <c:formatCode>General</c:formatCode>
                <c:ptCount val="2"/>
                <c:pt idx="0">
                  <c:v>80.292495020000004</c:v>
                </c:pt>
                <c:pt idx="1">
                  <c:v>85.469918059999998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BF1-4575-B928-B6A3BA888C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Green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7338199513382"/>
          <c:w val="0.75506036745406824"/>
          <c:h val="0.5008441098147402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'B3'!$C$11:$C$12</c:f>
              <c:numCache>
                <c:formatCode>General</c:formatCode>
                <c:ptCount val="2"/>
                <c:pt idx="0">
                  <c:v>1130</c:v>
                </c:pt>
                <c:pt idx="1">
                  <c:v>1139</c:v>
                </c:pt>
              </c:numCache>
            </c:numRef>
          </c:xVal>
          <c:yVal>
            <c:numRef>
              <c:f>'B3'!$D$11:$D$12</c:f>
              <c:numCache>
                <c:formatCode>General</c:formatCode>
                <c:ptCount val="2"/>
                <c:pt idx="0">
                  <c:v>10.175301149999999</c:v>
                </c:pt>
                <c:pt idx="1">
                  <c:v>15.075245649999999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180-41A5-A132-61B5FE639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L9, Lake</a:t>
            </a:r>
            <a:r>
              <a:rPr lang="en-US" baseline="0"/>
              <a:t> Newell Green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7961190369179"/>
          <c:y val="0.12962962962962962"/>
          <c:w val="0.79172201783445151"/>
          <c:h val="0.70278579760863213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'B3'!$C$6:$C$28</c:f>
              <c:numCache>
                <c:formatCode>General</c:formatCode>
                <c:ptCount val="23"/>
                <c:pt idx="0">
                  <c:v>1077</c:v>
                </c:pt>
                <c:pt idx="1">
                  <c:v>1097</c:v>
                </c:pt>
                <c:pt idx="2">
                  <c:v>1106</c:v>
                </c:pt>
                <c:pt idx="3">
                  <c:v>1111</c:v>
                </c:pt>
                <c:pt idx="4">
                  <c:v>1116</c:v>
                </c:pt>
                <c:pt idx="5">
                  <c:v>1130</c:v>
                </c:pt>
                <c:pt idx="6">
                  <c:v>1139</c:v>
                </c:pt>
                <c:pt idx="7">
                  <c:v>1147</c:v>
                </c:pt>
                <c:pt idx="8">
                  <c:v>1153</c:v>
                </c:pt>
                <c:pt idx="9">
                  <c:v>1159</c:v>
                </c:pt>
                <c:pt idx="10">
                  <c:v>1164</c:v>
                </c:pt>
                <c:pt idx="11">
                  <c:v>1170</c:v>
                </c:pt>
                <c:pt idx="12">
                  <c:v>1175</c:v>
                </c:pt>
                <c:pt idx="13">
                  <c:v>1180</c:v>
                </c:pt>
                <c:pt idx="14">
                  <c:v>1185</c:v>
                </c:pt>
                <c:pt idx="15">
                  <c:v>1191</c:v>
                </c:pt>
                <c:pt idx="16">
                  <c:v>1197</c:v>
                </c:pt>
                <c:pt idx="17">
                  <c:v>1203</c:v>
                </c:pt>
                <c:pt idx="18">
                  <c:v>1210</c:v>
                </c:pt>
                <c:pt idx="19">
                  <c:v>1218</c:v>
                </c:pt>
                <c:pt idx="20">
                  <c:v>1227</c:v>
                </c:pt>
                <c:pt idx="21">
                  <c:v>1239</c:v>
                </c:pt>
                <c:pt idx="22">
                  <c:v>1258</c:v>
                </c:pt>
              </c:numCache>
            </c:numRef>
          </c:xVal>
          <c:yVal>
            <c:numRef>
              <c:f>'B3'!$D$6:$D$28</c:f>
              <c:numCache>
                <c:formatCode>General</c:formatCode>
                <c:ptCount val="23"/>
                <c:pt idx="0">
                  <c:v>1.0021871840000001</c:v>
                </c:pt>
                <c:pt idx="1">
                  <c:v>2.043547808</c:v>
                </c:pt>
                <c:pt idx="2">
                  <c:v>3.1142885119999999</c:v>
                </c:pt>
                <c:pt idx="3">
                  <c:v>4.0218065479999998</c:v>
                </c:pt>
                <c:pt idx="4">
                  <c:v>5.2165964809999998</c:v>
                </c:pt>
                <c:pt idx="5">
                  <c:v>10.175301149999999</c:v>
                </c:pt>
                <c:pt idx="6">
                  <c:v>15.075245649999999</c:v>
                </c:pt>
                <c:pt idx="7">
                  <c:v>20.56932067</c:v>
                </c:pt>
                <c:pt idx="8">
                  <c:v>25.417033920000002</c:v>
                </c:pt>
                <c:pt idx="9">
                  <c:v>30.480201090000001</c:v>
                </c:pt>
                <c:pt idx="10">
                  <c:v>35.171220580000004</c:v>
                </c:pt>
                <c:pt idx="11">
                  <c:v>40.681617860000003</c:v>
                </c:pt>
                <c:pt idx="12">
                  <c:v>45.57503346</c:v>
                </c:pt>
                <c:pt idx="13">
                  <c:v>50.249730679999999</c:v>
                </c:pt>
                <c:pt idx="14">
                  <c:v>55.009303690000003</c:v>
                </c:pt>
                <c:pt idx="15">
                  <c:v>60.470734180000001</c:v>
                </c:pt>
                <c:pt idx="16">
                  <c:v>65.687330660000001</c:v>
                </c:pt>
                <c:pt idx="17">
                  <c:v>70.427316950000005</c:v>
                </c:pt>
                <c:pt idx="18">
                  <c:v>75.314203640000002</c:v>
                </c:pt>
                <c:pt idx="19">
                  <c:v>80.452453239999997</c:v>
                </c:pt>
                <c:pt idx="20">
                  <c:v>85.182646169999998</c:v>
                </c:pt>
                <c:pt idx="21">
                  <c:v>90.177259820000003</c:v>
                </c:pt>
                <c:pt idx="22">
                  <c:v>95.024973070000001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E7-4C06-8F30-5849DFC2E7CA}"/>
            </c:ext>
          </c:extLst>
        </c:ser>
        <c:ser>
          <c:idx val="1"/>
          <c:order val="1"/>
          <c:tx>
            <c:v>CMAC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2A-40E5-8414-074BFCDB046A}"/>
              </c:ext>
            </c:extLst>
          </c:dPt>
          <c:xVal>
            <c:numRef>
              <c:f>'B3'!$F$6:$F$28</c:f>
              <c:numCache>
                <c:formatCode>General</c:formatCode>
                <c:ptCount val="23"/>
                <c:pt idx="0">
                  <c:v>682</c:v>
                </c:pt>
                <c:pt idx="1">
                  <c:v>707</c:v>
                </c:pt>
                <c:pt idx="2">
                  <c:v>717</c:v>
                </c:pt>
                <c:pt idx="3">
                  <c:v>725</c:v>
                </c:pt>
                <c:pt idx="4">
                  <c:v>730</c:v>
                </c:pt>
                <c:pt idx="5">
                  <c:v>746</c:v>
                </c:pt>
                <c:pt idx="6">
                  <c:v>757</c:v>
                </c:pt>
                <c:pt idx="7">
                  <c:v>765</c:v>
                </c:pt>
                <c:pt idx="8">
                  <c:v>773</c:v>
                </c:pt>
                <c:pt idx="9">
                  <c:v>779</c:v>
                </c:pt>
                <c:pt idx="10">
                  <c:v>787</c:v>
                </c:pt>
                <c:pt idx="11">
                  <c:v>793</c:v>
                </c:pt>
                <c:pt idx="12">
                  <c:v>799</c:v>
                </c:pt>
                <c:pt idx="13">
                  <c:v>805</c:v>
                </c:pt>
                <c:pt idx="14">
                  <c:v>812</c:v>
                </c:pt>
                <c:pt idx="15">
                  <c:v>819</c:v>
                </c:pt>
                <c:pt idx="16">
                  <c:v>826</c:v>
                </c:pt>
                <c:pt idx="17">
                  <c:v>834</c:v>
                </c:pt>
                <c:pt idx="18">
                  <c:v>842</c:v>
                </c:pt>
                <c:pt idx="19">
                  <c:v>852</c:v>
                </c:pt>
                <c:pt idx="20">
                  <c:v>864</c:v>
                </c:pt>
                <c:pt idx="21">
                  <c:v>880</c:v>
                </c:pt>
                <c:pt idx="22">
                  <c:v>905</c:v>
                </c:pt>
              </c:numCache>
            </c:numRef>
          </c:xVal>
          <c:yVal>
            <c:numRef>
              <c:f>'B3'!$G$6:$G$28</c:f>
              <c:numCache>
                <c:formatCode>General</c:formatCode>
                <c:ptCount val="23"/>
                <c:pt idx="0">
                  <c:v>1.0087160900000001</c:v>
                </c:pt>
                <c:pt idx="1">
                  <c:v>2.0663989809999999</c:v>
                </c:pt>
                <c:pt idx="2">
                  <c:v>3.0424705379999999</c:v>
                </c:pt>
                <c:pt idx="3">
                  <c:v>4.1360624159999997</c:v>
                </c:pt>
                <c:pt idx="4">
                  <c:v>5.1578363200000004</c:v>
                </c:pt>
                <c:pt idx="5">
                  <c:v>10.305879279999999</c:v>
                </c:pt>
                <c:pt idx="6">
                  <c:v>15.57470702</c:v>
                </c:pt>
                <c:pt idx="7">
                  <c:v>20.24613978</c:v>
                </c:pt>
                <c:pt idx="8">
                  <c:v>25.805503869999999</c:v>
                </c:pt>
                <c:pt idx="9">
                  <c:v>30.330036239999998</c:v>
                </c:pt>
                <c:pt idx="10">
                  <c:v>35.928573759999999</c:v>
                </c:pt>
                <c:pt idx="11">
                  <c:v>40.668560050000004</c:v>
                </c:pt>
                <c:pt idx="12">
                  <c:v>45.242059220000002</c:v>
                </c:pt>
                <c:pt idx="13">
                  <c:v>50.017954490000001</c:v>
                </c:pt>
                <c:pt idx="14">
                  <c:v>55.466327159999999</c:v>
                </c:pt>
                <c:pt idx="15">
                  <c:v>60.353213850000003</c:v>
                </c:pt>
                <c:pt idx="16">
                  <c:v>65.191133739999998</c:v>
                </c:pt>
                <c:pt idx="17">
                  <c:v>70.260829819999998</c:v>
                </c:pt>
                <c:pt idx="18">
                  <c:v>75.059576269999994</c:v>
                </c:pt>
                <c:pt idx="19">
                  <c:v>80.106421179999998</c:v>
                </c:pt>
                <c:pt idx="20">
                  <c:v>85.136943819999999</c:v>
                </c:pt>
                <c:pt idx="21">
                  <c:v>90.242548889999995</c:v>
                </c:pt>
                <c:pt idx="22">
                  <c:v>95.106584400000003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7E7-4C06-8F30-5849DFC2E7CA}"/>
            </c:ext>
          </c:extLst>
        </c:ser>
        <c:ser>
          <c:idx val="2"/>
          <c:order val="2"/>
          <c:tx>
            <c:v>LaSRC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'B3'!$I$6:$I$28</c:f>
              <c:numCache>
                <c:formatCode>General</c:formatCode>
                <c:ptCount val="23"/>
                <c:pt idx="0">
                  <c:v>876</c:v>
                </c:pt>
                <c:pt idx="1">
                  <c:v>896</c:v>
                </c:pt>
                <c:pt idx="2">
                  <c:v>905</c:v>
                </c:pt>
                <c:pt idx="3">
                  <c:v>911</c:v>
                </c:pt>
                <c:pt idx="4">
                  <c:v>916</c:v>
                </c:pt>
                <c:pt idx="5">
                  <c:v>932</c:v>
                </c:pt>
                <c:pt idx="6">
                  <c:v>942</c:v>
                </c:pt>
                <c:pt idx="7">
                  <c:v>951</c:v>
                </c:pt>
                <c:pt idx="8">
                  <c:v>959</c:v>
                </c:pt>
                <c:pt idx="9">
                  <c:v>966</c:v>
                </c:pt>
                <c:pt idx="10">
                  <c:v>972</c:v>
                </c:pt>
                <c:pt idx="11">
                  <c:v>979</c:v>
                </c:pt>
                <c:pt idx="12">
                  <c:v>986</c:v>
                </c:pt>
                <c:pt idx="13">
                  <c:v>993</c:v>
                </c:pt>
                <c:pt idx="14">
                  <c:v>1000</c:v>
                </c:pt>
                <c:pt idx="15">
                  <c:v>1007</c:v>
                </c:pt>
                <c:pt idx="16">
                  <c:v>1016</c:v>
                </c:pt>
                <c:pt idx="17">
                  <c:v>1024</c:v>
                </c:pt>
                <c:pt idx="18">
                  <c:v>1034</c:v>
                </c:pt>
                <c:pt idx="19">
                  <c:v>1044</c:v>
                </c:pt>
                <c:pt idx="20">
                  <c:v>1056</c:v>
                </c:pt>
                <c:pt idx="21">
                  <c:v>1070</c:v>
                </c:pt>
                <c:pt idx="22">
                  <c:v>1093</c:v>
                </c:pt>
              </c:numCache>
            </c:numRef>
          </c:xVal>
          <c:yVal>
            <c:numRef>
              <c:f>'B3'!$J$6:$J$28</c:f>
              <c:numCache>
                <c:formatCode>General</c:formatCode>
                <c:ptCount val="23"/>
                <c:pt idx="0">
                  <c:v>1.041360624</c:v>
                </c:pt>
                <c:pt idx="1">
                  <c:v>2.0598700750000001</c:v>
                </c:pt>
                <c:pt idx="2">
                  <c:v>3.1175529659999999</c:v>
                </c:pt>
                <c:pt idx="3">
                  <c:v>4.1621780429999999</c:v>
                </c:pt>
                <c:pt idx="4">
                  <c:v>5.2557699209999997</c:v>
                </c:pt>
                <c:pt idx="5">
                  <c:v>10.442986319999999</c:v>
                </c:pt>
                <c:pt idx="6">
                  <c:v>15.26131949</c:v>
                </c:pt>
                <c:pt idx="7">
                  <c:v>20.448535889999999</c:v>
                </c:pt>
                <c:pt idx="8">
                  <c:v>25.557405410000001</c:v>
                </c:pt>
                <c:pt idx="9">
                  <c:v>30.568341329999999</c:v>
                </c:pt>
                <c:pt idx="10">
                  <c:v>35.246303009999998</c:v>
                </c:pt>
                <c:pt idx="11">
                  <c:v>40.24418111</c:v>
                </c:pt>
                <c:pt idx="12">
                  <c:v>45.242059220000002</c:v>
                </c:pt>
                <c:pt idx="13">
                  <c:v>50.419482260000002</c:v>
                </c:pt>
                <c:pt idx="14">
                  <c:v>55.443475990000003</c:v>
                </c:pt>
                <c:pt idx="15">
                  <c:v>60.010446250000001</c:v>
                </c:pt>
                <c:pt idx="16">
                  <c:v>65.703652919999996</c:v>
                </c:pt>
                <c:pt idx="17">
                  <c:v>70.296738809999994</c:v>
                </c:pt>
                <c:pt idx="18">
                  <c:v>75.412137240000007</c:v>
                </c:pt>
                <c:pt idx="19">
                  <c:v>80.403486439999995</c:v>
                </c:pt>
                <c:pt idx="20">
                  <c:v>85.39810009</c:v>
                </c:pt>
                <c:pt idx="21">
                  <c:v>90.017301599999996</c:v>
                </c:pt>
                <c:pt idx="22">
                  <c:v>95.106584400000003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4EC-42D1-89DC-E5FB5435B93D}"/>
            </c:ext>
          </c:extLst>
        </c:ser>
        <c:ser>
          <c:idx val="3"/>
          <c:order val="3"/>
          <c:tx>
            <c:v>CMAC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'B3'!$Y$24:$Y$25</c:f>
              <c:numCache>
                <c:formatCode>0</c:formatCode>
                <c:ptCount val="2"/>
                <c:pt idx="0">
                  <c:v>757.8</c:v>
                </c:pt>
                <c:pt idx="1">
                  <c:v>815.8</c:v>
                </c:pt>
              </c:numCache>
            </c:numRef>
          </c:xVal>
          <c:yVal>
            <c:numRef>
              <c:f>'B3'!$X$24:$X$25</c:f>
              <c:numCache>
                <c:formatCode>0.00</c:formatCode>
                <c:ptCount val="2"/>
                <c:pt idx="0">
                  <c:v>14.813840000000027</c:v>
                </c:pt>
                <c:pt idx="1">
                  <c:v>56.981400000000008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7E7-4C06-8F30-5849DFC2E7CA}"/>
            </c:ext>
          </c:extLst>
        </c:ser>
        <c:ser>
          <c:idx val="4"/>
          <c:order val="4"/>
          <c:tx>
            <c:v>LaSRC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'B3'!$AB$24:$AB$25</c:f>
              <c:numCache>
                <c:formatCode>0</c:formatCode>
                <c:ptCount val="2"/>
                <c:pt idx="0">
                  <c:v>741.6</c:v>
                </c:pt>
                <c:pt idx="1">
                  <c:v>832.8</c:v>
                </c:pt>
              </c:numCache>
            </c:numRef>
          </c:xVal>
          <c:yVal>
            <c:numRef>
              <c:f>'B3'!$X$24:$X$25</c:f>
              <c:numCache>
                <c:formatCode>0.00</c:formatCode>
                <c:ptCount val="2"/>
                <c:pt idx="0">
                  <c:v>14.813840000000027</c:v>
                </c:pt>
                <c:pt idx="1">
                  <c:v>56.981400000000008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7E7-4C06-8F30-5849DFC2E7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442509696858717"/>
          <c:y val="0.16255238468119659"/>
          <c:w val="0.21143424725186308"/>
          <c:h val="0.3906277340332458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Green CMAC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7338199513382"/>
          <c:w val="0.75506036745406824"/>
          <c:h val="0.5008441098147402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'B3'!$F$11:$F$12</c:f>
              <c:numCache>
                <c:formatCode>General</c:formatCode>
                <c:ptCount val="2"/>
                <c:pt idx="0">
                  <c:v>746</c:v>
                </c:pt>
                <c:pt idx="1">
                  <c:v>757</c:v>
                </c:pt>
              </c:numCache>
            </c:numRef>
          </c:xVal>
          <c:yVal>
            <c:numRef>
              <c:f>'B3'!$G$11:$G$12</c:f>
              <c:numCache>
                <c:formatCode>General</c:formatCode>
                <c:ptCount val="2"/>
                <c:pt idx="0">
                  <c:v>10.305879279999999</c:v>
                </c:pt>
                <c:pt idx="1">
                  <c:v>15.57470702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6A-433C-A67D-67AB31972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Green LaSRC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7338199513382"/>
          <c:w val="0.75506036745406824"/>
          <c:h val="0.5008441098147402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'B3'!$I$11:$I$12</c:f>
              <c:numCache>
                <c:formatCode>General</c:formatCode>
                <c:ptCount val="2"/>
                <c:pt idx="0">
                  <c:v>932</c:v>
                </c:pt>
                <c:pt idx="1">
                  <c:v>942</c:v>
                </c:pt>
              </c:numCache>
            </c:numRef>
          </c:xVal>
          <c:yVal>
            <c:numRef>
              <c:f>'B3'!$J$11:$J$12</c:f>
              <c:numCache>
                <c:formatCode>General</c:formatCode>
                <c:ptCount val="2"/>
                <c:pt idx="0">
                  <c:v>10.442986319999999</c:v>
                </c:pt>
                <c:pt idx="1">
                  <c:v>15.26131949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4A-47F2-AEAD-260059816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Green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7338199513382"/>
          <c:w val="0.75506036745406824"/>
          <c:h val="0.5008441098147402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'B3'!$C$20:$C$21</c:f>
              <c:numCache>
                <c:formatCode>General</c:formatCode>
                <c:ptCount val="2"/>
                <c:pt idx="0">
                  <c:v>1185</c:v>
                </c:pt>
                <c:pt idx="1">
                  <c:v>1191</c:v>
                </c:pt>
              </c:numCache>
            </c:numRef>
          </c:xVal>
          <c:yVal>
            <c:numRef>
              <c:f>'B3'!$D$20:$D$21</c:f>
              <c:numCache>
                <c:formatCode>General</c:formatCode>
                <c:ptCount val="2"/>
                <c:pt idx="0">
                  <c:v>55.009303690000003</c:v>
                </c:pt>
                <c:pt idx="1">
                  <c:v>60.470734180000001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9F-4A07-BB41-F9DA227DE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300"/>
              <a:t>L9 Green, </a:t>
            </a:r>
            <a:r>
              <a:rPr lang="en-US" sz="13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7-29-23, </a:t>
            </a:r>
            <a:r>
              <a:rPr lang="en-US"/>
              <a:t>Lake</a:t>
            </a:r>
            <a:r>
              <a:rPr lang="en-US" baseline="0"/>
              <a:t> Newell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7961190369179"/>
          <c:y val="0.12962962962962962"/>
          <c:w val="0.79172201783445151"/>
          <c:h val="0.70278579760863213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'B3'!$C$6:$C$28</c:f>
              <c:numCache>
                <c:formatCode>General</c:formatCode>
                <c:ptCount val="23"/>
                <c:pt idx="0">
                  <c:v>1077</c:v>
                </c:pt>
                <c:pt idx="1">
                  <c:v>1097</c:v>
                </c:pt>
                <c:pt idx="2">
                  <c:v>1106</c:v>
                </c:pt>
                <c:pt idx="3">
                  <c:v>1111</c:v>
                </c:pt>
                <c:pt idx="4">
                  <c:v>1116</c:v>
                </c:pt>
                <c:pt idx="5">
                  <c:v>1130</c:v>
                </c:pt>
                <c:pt idx="6">
                  <c:v>1139</c:v>
                </c:pt>
                <c:pt idx="7">
                  <c:v>1147</c:v>
                </c:pt>
                <c:pt idx="8">
                  <c:v>1153</c:v>
                </c:pt>
                <c:pt idx="9">
                  <c:v>1159</c:v>
                </c:pt>
                <c:pt idx="10">
                  <c:v>1164</c:v>
                </c:pt>
                <c:pt idx="11">
                  <c:v>1170</c:v>
                </c:pt>
                <c:pt idx="12">
                  <c:v>1175</c:v>
                </c:pt>
                <c:pt idx="13">
                  <c:v>1180</c:v>
                </c:pt>
                <c:pt idx="14">
                  <c:v>1185</c:v>
                </c:pt>
                <c:pt idx="15">
                  <c:v>1191</c:v>
                </c:pt>
                <c:pt idx="16">
                  <c:v>1197</c:v>
                </c:pt>
                <c:pt idx="17">
                  <c:v>1203</c:v>
                </c:pt>
                <c:pt idx="18">
                  <c:v>1210</c:v>
                </c:pt>
                <c:pt idx="19">
                  <c:v>1218</c:v>
                </c:pt>
                <c:pt idx="20">
                  <c:v>1227</c:v>
                </c:pt>
                <c:pt idx="21">
                  <c:v>1239</c:v>
                </c:pt>
                <c:pt idx="22">
                  <c:v>1258</c:v>
                </c:pt>
              </c:numCache>
            </c:numRef>
          </c:xVal>
          <c:yVal>
            <c:numRef>
              <c:f>'B3'!$D$6:$D$28</c:f>
              <c:numCache>
                <c:formatCode>General</c:formatCode>
                <c:ptCount val="23"/>
                <c:pt idx="0">
                  <c:v>1.0021871840000001</c:v>
                </c:pt>
                <c:pt idx="1">
                  <c:v>2.043547808</c:v>
                </c:pt>
                <c:pt idx="2">
                  <c:v>3.1142885119999999</c:v>
                </c:pt>
                <c:pt idx="3">
                  <c:v>4.0218065479999998</c:v>
                </c:pt>
                <c:pt idx="4">
                  <c:v>5.2165964809999998</c:v>
                </c:pt>
                <c:pt idx="5">
                  <c:v>10.175301149999999</c:v>
                </c:pt>
                <c:pt idx="6">
                  <c:v>15.075245649999999</c:v>
                </c:pt>
                <c:pt idx="7">
                  <c:v>20.56932067</c:v>
                </c:pt>
                <c:pt idx="8">
                  <c:v>25.417033920000002</c:v>
                </c:pt>
                <c:pt idx="9">
                  <c:v>30.480201090000001</c:v>
                </c:pt>
                <c:pt idx="10">
                  <c:v>35.171220580000004</c:v>
                </c:pt>
                <c:pt idx="11">
                  <c:v>40.681617860000003</c:v>
                </c:pt>
                <c:pt idx="12">
                  <c:v>45.57503346</c:v>
                </c:pt>
                <c:pt idx="13">
                  <c:v>50.249730679999999</c:v>
                </c:pt>
                <c:pt idx="14">
                  <c:v>55.009303690000003</c:v>
                </c:pt>
                <c:pt idx="15">
                  <c:v>60.470734180000001</c:v>
                </c:pt>
                <c:pt idx="16">
                  <c:v>65.687330660000001</c:v>
                </c:pt>
                <c:pt idx="17">
                  <c:v>70.427316950000005</c:v>
                </c:pt>
                <c:pt idx="18">
                  <c:v>75.314203640000002</c:v>
                </c:pt>
                <c:pt idx="19">
                  <c:v>80.452453239999997</c:v>
                </c:pt>
                <c:pt idx="20">
                  <c:v>85.182646169999998</c:v>
                </c:pt>
                <c:pt idx="21">
                  <c:v>90.177259820000003</c:v>
                </c:pt>
                <c:pt idx="22">
                  <c:v>95.024973070000001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BC-4884-90DC-18CBDF5C5557}"/>
            </c:ext>
          </c:extLst>
        </c:ser>
        <c:ser>
          <c:idx val="1"/>
          <c:order val="1"/>
          <c:tx>
            <c:v>CMAC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A0BC-4884-90DC-18CBDF5C5557}"/>
              </c:ext>
            </c:extLst>
          </c:dPt>
          <c:xVal>
            <c:numRef>
              <c:f>'B3'!$F$6:$F$28</c:f>
              <c:numCache>
                <c:formatCode>General</c:formatCode>
                <c:ptCount val="23"/>
                <c:pt idx="0">
                  <c:v>682</c:v>
                </c:pt>
                <c:pt idx="1">
                  <c:v>707</c:v>
                </c:pt>
                <c:pt idx="2">
                  <c:v>717</c:v>
                </c:pt>
                <c:pt idx="3">
                  <c:v>725</c:v>
                </c:pt>
                <c:pt idx="4">
                  <c:v>730</c:v>
                </c:pt>
                <c:pt idx="5">
                  <c:v>746</c:v>
                </c:pt>
                <c:pt idx="6">
                  <c:v>757</c:v>
                </c:pt>
                <c:pt idx="7">
                  <c:v>765</c:v>
                </c:pt>
                <c:pt idx="8">
                  <c:v>773</c:v>
                </c:pt>
                <c:pt idx="9">
                  <c:v>779</c:v>
                </c:pt>
                <c:pt idx="10">
                  <c:v>787</c:v>
                </c:pt>
                <c:pt idx="11">
                  <c:v>793</c:v>
                </c:pt>
                <c:pt idx="12">
                  <c:v>799</c:v>
                </c:pt>
                <c:pt idx="13">
                  <c:v>805</c:v>
                </c:pt>
                <c:pt idx="14">
                  <c:v>812</c:v>
                </c:pt>
                <c:pt idx="15">
                  <c:v>819</c:v>
                </c:pt>
                <c:pt idx="16">
                  <c:v>826</c:v>
                </c:pt>
                <c:pt idx="17">
                  <c:v>834</c:v>
                </c:pt>
                <c:pt idx="18">
                  <c:v>842</c:v>
                </c:pt>
                <c:pt idx="19">
                  <c:v>852</c:v>
                </c:pt>
                <c:pt idx="20">
                  <c:v>864</c:v>
                </c:pt>
                <c:pt idx="21">
                  <c:v>880</c:v>
                </c:pt>
                <c:pt idx="22">
                  <c:v>905</c:v>
                </c:pt>
              </c:numCache>
            </c:numRef>
          </c:xVal>
          <c:yVal>
            <c:numRef>
              <c:f>'B3'!$G$6:$G$28</c:f>
              <c:numCache>
                <c:formatCode>General</c:formatCode>
                <c:ptCount val="23"/>
                <c:pt idx="0">
                  <c:v>1.0087160900000001</c:v>
                </c:pt>
                <c:pt idx="1">
                  <c:v>2.0663989809999999</c:v>
                </c:pt>
                <c:pt idx="2">
                  <c:v>3.0424705379999999</c:v>
                </c:pt>
                <c:pt idx="3">
                  <c:v>4.1360624159999997</c:v>
                </c:pt>
                <c:pt idx="4">
                  <c:v>5.1578363200000004</c:v>
                </c:pt>
                <c:pt idx="5">
                  <c:v>10.305879279999999</c:v>
                </c:pt>
                <c:pt idx="6">
                  <c:v>15.57470702</c:v>
                </c:pt>
                <c:pt idx="7">
                  <c:v>20.24613978</c:v>
                </c:pt>
                <c:pt idx="8">
                  <c:v>25.805503869999999</c:v>
                </c:pt>
                <c:pt idx="9">
                  <c:v>30.330036239999998</c:v>
                </c:pt>
                <c:pt idx="10">
                  <c:v>35.928573759999999</c:v>
                </c:pt>
                <c:pt idx="11">
                  <c:v>40.668560050000004</c:v>
                </c:pt>
                <c:pt idx="12">
                  <c:v>45.242059220000002</c:v>
                </c:pt>
                <c:pt idx="13">
                  <c:v>50.017954490000001</c:v>
                </c:pt>
                <c:pt idx="14">
                  <c:v>55.466327159999999</c:v>
                </c:pt>
                <c:pt idx="15">
                  <c:v>60.353213850000003</c:v>
                </c:pt>
                <c:pt idx="16">
                  <c:v>65.191133739999998</c:v>
                </c:pt>
                <c:pt idx="17">
                  <c:v>70.260829819999998</c:v>
                </c:pt>
                <c:pt idx="18">
                  <c:v>75.059576269999994</c:v>
                </c:pt>
                <c:pt idx="19">
                  <c:v>80.106421179999998</c:v>
                </c:pt>
                <c:pt idx="20">
                  <c:v>85.136943819999999</c:v>
                </c:pt>
                <c:pt idx="21">
                  <c:v>90.242548889999995</c:v>
                </c:pt>
                <c:pt idx="22">
                  <c:v>95.106584400000003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0BC-4884-90DC-18CBDF5C5557}"/>
            </c:ext>
          </c:extLst>
        </c:ser>
        <c:ser>
          <c:idx val="2"/>
          <c:order val="2"/>
          <c:tx>
            <c:v>LaSRC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'B3'!$I$6:$I$28</c:f>
              <c:numCache>
                <c:formatCode>General</c:formatCode>
                <c:ptCount val="23"/>
                <c:pt idx="0">
                  <c:v>876</c:v>
                </c:pt>
                <c:pt idx="1">
                  <c:v>896</c:v>
                </c:pt>
                <c:pt idx="2">
                  <c:v>905</c:v>
                </c:pt>
                <c:pt idx="3">
                  <c:v>911</c:v>
                </c:pt>
                <c:pt idx="4">
                  <c:v>916</c:v>
                </c:pt>
                <c:pt idx="5">
                  <c:v>932</c:v>
                </c:pt>
                <c:pt idx="6">
                  <c:v>942</c:v>
                </c:pt>
                <c:pt idx="7">
                  <c:v>951</c:v>
                </c:pt>
                <c:pt idx="8">
                  <c:v>959</c:v>
                </c:pt>
                <c:pt idx="9">
                  <c:v>966</c:v>
                </c:pt>
                <c:pt idx="10">
                  <c:v>972</c:v>
                </c:pt>
                <c:pt idx="11">
                  <c:v>979</c:v>
                </c:pt>
                <c:pt idx="12">
                  <c:v>986</c:v>
                </c:pt>
                <c:pt idx="13">
                  <c:v>993</c:v>
                </c:pt>
                <c:pt idx="14">
                  <c:v>1000</c:v>
                </c:pt>
                <c:pt idx="15">
                  <c:v>1007</c:v>
                </c:pt>
                <c:pt idx="16">
                  <c:v>1016</c:v>
                </c:pt>
                <c:pt idx="17">
                  <c:v>1024</c:v>
                </c:pt>
                <c:pt idx="18">
                  <c:v>1034</c:v>
                </c:pt>
                <c:pt idx="19">
                  <c:v>1044</c:v>
                </c:pt>
                <c:pt idx="20">
                  <c:v>1056</c:v>
                </c:pt>
                <c:pt idx="21">
                  <c:v>1070</c:v>
                </c:pt>
                <c:pt idx="22">
                  <c:v>1093</c:v>
                </c:pt>
              </c:numCache>
            </c:numRef>
          </c:xVal>
          <c:yVal>
            <c:numRef>
              <c:f>'B3'!$J$6:$J$28</c:f>
              <c:numCache>
                <c:formatCode>General</c:formatCode>
                <c:ptCount val="23"/>
                <c:pt idx="0">
                  <c:v>1.041360624</c:v>
                </c:pt>
                <c:pt idx="1">
                  <c:v>2.0598700750000001</c:v>
                </c:pt>
                <c:pt idx="2">
                  <c:v>3.1175529659999999</c:v>
                </c:pt>
                <c:pt idx="3">
                  <c:v>4.1621780429999999</c:v>
                </c:pt>
                <c:pt idx="4">
                  <c:v>5.2557699209999997</c:v>
                </c:pt>
                <c:pt idx="5">
                  <c:v>10.442986319999999</c:v>
                </c:pt>
                <c:pt idx="6">
                  <c:v>15.26131949</c:v>
                </c:pt>
                <c:pt idx="7">
                  <c:v>20.448535889999999</c:v>
                </c:pt>
                <c:pt idx="8">
                  <c:v>25.557405410000001</c:v>
                </c:pt>
                <c:pt idx="9">
                  <c:v>30.568341329999999</c:v>
                </c:pt>
                <c:pt idx="10">
                  <c:v>35.246303009999998</c:v>
                </c:pt>
                <c:pt idx="11">
                  <c:v>40.24418111</c:v>
                </c:pt>
                <c:pt idx="12">
                  <c:v>45.242059220000002</c:v>
                </c:pt>
                <c:pt idx="13">
                  <c:v>50.419482260000002</c:v>
                </c:pt>
                <c:pt idx="14">
                  <c:v>55.443475990000003</c:v>
                </c:pt>
                <c:pt idx="15">
                  <c:v>60.010446250000001</c:v>
                </c:pt>
                <c:pt idx="16">
                  <c:v>65.703652919999996</c:v>
                </c:pt>
                <c:pt idx="17">
                  <c:v>70.296738809999994</c:v>
                </c:pt>
                <c:pt idx="18">
                  <c:v>75.412137240000007</c:v>
                </c:pt>
                <c:pt idx="19">
                  <c:v>80.403486439999995</c:v>
                </c:pt>
                <c:pt idx="20">
                  <c:v>85.39810009</c:v>
                </c:pt>
                <c:pt idx="21">
                  <c:v>90.017301599999996</c:v>
                </c:pt>
                <c:pt idx="22">
                  <c:v>95.106584400000003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0BC-4884-90DC-18CBDF5C5557}"/>
            </c:ext>
          </c:extLst>
        </c:ser>
        <c:ser>
          <c:idx val="3"/>
          <c:order val="3"/>
          <c:tx>
            <c:v>CMAC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'B3'!$Y$24:$Y$25</c:f>
              <c:numCache>
                <c:formatCode>0</c:formatCode>
                <c:ptCount val="2"/>
                <c:pt idx="0">
                  <c:v>757.8</c:v>
                </c:pt>
                <c:pt idx="1">
                  <c:v>815.8</c:v>
                </c:pt>
              </c:numCache>
            </c:numRef>
          </c:xVal>
          <c:yVal>
            <c:numRef>
              <c:f>'B3'!$X$24:$X$25</c:f>
              <c:numCache>
                <c:formatCode>0.00</c:formatCode>
                <c:ptCount val="2"/>
                <c:pt idx="0">
                  <c:v>14.813840000000027</c:v>
                </c:pt>
                <c:pt idx="1">
                  <c:v>56.981400000000008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0BC-4884-90DC-18CBDF5C5557}"/>
            </c:ext>
          </c:extLst>
        </c:ser>
        <c:ser>
          <c:idx val="4"/>
          <c:order val="4"/>
          <c:tx>
            <c:v>LaSRC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'B3'!$AB$24:$AB$25</c:f>
              <c:numCache>
                <c:formatCode>0</c:formatCode>
                <c:ptCount val="2"/>
                <c:pt idx="0">
                  <c:v>741.6</c:v>
                </c:pt>
                <c:pt idx="1">
                  <c:v>832.8</c:v>
                </c:pt>
              </c:numCache>
            </c:numRef>
          </c:xVal>
          <c:yVal>
            <c:numRef>
              <c:f>'B3'!$X$24:$X$25</c:f>
              <c:numCache>
                <c:formatCode>0.00</c:formatCode>
                <c:ptCount val="2"/>
                <c:pt idx="0">
                  <c:v>14.813840000000027</c:v>
                </c:pt>
                <c:pt idx="1">
                  <c:v>56.981400000000008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0BC-4884-90DC-18CBDF5C5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  <c:max val="1600"/>
          <c:min val="0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  <c:majorUnit val="200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442509696858719"/>
          <c:y val="0.28225772538101246"/>
          <c:w val="0.21143424725186308"/>
          <c:h val="0.3906277340332458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Green CMAC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7338199513382"/>
          <c:w val="0.75506036745406824"/>
          <c:h val="0.5008441098147402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'B3'!$F$20:$F$21</c:f>
              <c:numCache>
                <c:formatCode>General</c:formatCode>
                <c:ptCount val="2"/>
                <c:pt idx="0">
                  <c:v>812</c:v>
                </c:pt>
                <c:pt idx="1">
                  <c:v>819</c:v>
                </c:pt>
              </c:numCache>
            </c:numRef>
          </c:xVal>
          <c:yVal>
            <c:numRef>
              <c:f>'B3'!$G$20:$G$21</c:f>
              <c:numCache>
                <c:formatCode>General</c:formatCode>
                <c:ptCount val="2"/>
                <c:pt idx="0">
                  <c:v>55.466327159999999</c:v>
                </c:pt>
                <c:pt idx="1">
                  <c:v>60.353213850000003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0A-41D4-AC94-E2E430F18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Green LaSRC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7338199513382"/>
          <c:w val="0.75506036745406824"/>
          <c:h val="0.5008441098147402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'B3'!$I$20:$I$21</c:f>
              <c:numCache>
                <c:formatCode>General</c:formatCode>
                <c:ptCount val="2"/>
                <c:pt idx="0">
                  <c:v>1000</c:v>
                </c:pt>
                <c:pt idx="1">
                  <c:v>1007</c:v>
                </c:pt>
              </c:numCache>
            </c:numRef>
          </c:xVal>
          <c:yVal>
            <c:numRef>
              <c:f>'B3'!$J$20:$J$21</c:f>
              <c:numCache>
                <c:formatCode>General</c:formatCode>
                <c:ptCount val="2"/>
                <c:pt idx="0">
                  <c:v>55.443475990000003</c:v>
                </c:pt>
                <c:pt idx="1">
                  <c:v>60.010446250000001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B3-4300-9452-FC2966DE7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Red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2008771929824567"/>
          <c:w val="0.75506036745406824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'B4'!$C$19:$C$20</c:f>
              <c:numCache>
                <c:formatCode>General</c:formatCode>
                <c:ptCount val="2"/>
                <c:pt idx="0">
                  <c:v>1280</c:v>
                </c:pt>
                <c:pt idx="1">
                  <c:v>1287</c:v>
                </c:pt>
              </c:numCache>
            </c:numRef>
          </c:xVal>
          <c:yVal>
            <c:numRef>
              <c:f>'B4'!$D$19:$D$20</c:f>
              <c:numCache>
                <c:formatCode>General</c:formatCode>
                <c:ptCount val="2"/>
                <c:pt idx="0">
                  <c:v>50.305226390000001</c:v>
                </c:pt>
                <c:pt idx="1">
                  <c:v>55.045212679999999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70-4489-96CA-A3E3337566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L9, Lake</a:t>
            </a:r>
            <a:r>
              <a:rPr lang="en-US" baseline="0"/>
              <a:t> Newell,  Red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7961190369179"/>
          <c:y val="0.12962962962962962"/>
          <c:w val="0.79172201783445151"/>
          <c:h val="0.70278579760863213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'B4'!$C$6:$C$28</c:f>
              <c:numCache>
                <c:formatCode>General</c:formatCode>
                <c:ptCount val="23"/>
                <c:pt idx="0">
                  <c:v>1126</c:v>
                </c:pt>
                <c:pt idx="1">
                  <c:v>1153</c:v>
                </c:pt>
                <c:pt idx="2">
                  <c:v>1167</c:v>
                </c:pt>
                <c:pt idx="3">
                  <c:v>1176</c:v>
                </c:pt>
                <c:pt idx="4">
                  <c:v>1183</c:v>
                </c:pt>
                <c:pt idx="5">
                  <c:v>1205</c:v>
                </c:pt>
                <c:pt idx="6">
                  <c:v>1219</c:v>
                </c:pt>
                <c:pt idx="7">
                  <c:v>1230</c:v>
                </c:pt>
                <c:pt idx="8">
                  <c:v>1240</c:v>
                </c:pt>
                <c:pt idx="9">
                  <c:v>1249</c:v>
                </c:pt>
                <c:pt idx="10">
                  <c:v>1257</c:v>
                </c:pt>
                <c:pt idx="11">
                  <c:v>1264</c:v>
                </c:pt>
                <c:pt idx="12">
                  <c:v>1272</c:v>
                </c:pt>
                <c:pt idx="13">
                  <c:v>1280</c:v>
                </c:pt>
                <c:pt idx="14">
                  <c:v>1287</c:v>
                </c:pt>
                <c:pt idx="15">
                  <c:v>1295</c:v>
                </c:pt>
                <c:pt idx="16">
                  <c:v>1304</c:v>
                </c:pt>
                <c:pt idx="17">
                  <c:v>1313</c:v>
                </c:pt>
                <c:pt idx="18">
                  <c:v>1323</c:v>
                </c:pt>
                <c:pt idx="19">
                  <c:v>1334</c:v>
                </c:pt>
                <c:pt idx="20">
                  <c:v>1347</c:v>
                </c:pt>
                <c:pt idx="21">
                  <c:v>1364</c:v>
                </c:pt>
                <c:pt idx="22">
                  <c:v>1390</c:v>
                </c:pt>
              </c:numCache>
            </c:numRef>
          </c:xVal>
          <c:yVal>
            <c:numRef>
              <c:f>'B4'!$D$6:$D$28</c:f>
              <c:numCache>
                <c:formatCode>General</c:formatCode>
                <c:ptCount val="23"/>
                <c:pt idx="0">
                  <c:v>1.005451637</c:v>
                </c:pt>
                <c:pt idx="1">
                  <c:v>2.0011099140000002</c:v>
                </c:pt>
                <c:pt idx="2">
                  <c:v>3.003297098</c:v>
                </c:pt>
                <c:pt idx="3">
                  <c:v>4.0609799889999998</c:v>
                </c:pt>
                <c:pt idx="4">
                  <c:v>5.0990761600000001</c:v>
                </c:pt>
                <c:pt idx="5">
                  <c:v>10.21121013</c:v>
                </c:pt>
                <c:pt idx="6">
                  <c:v>15.27437731</c:v>
                </c:pt>
                <c:pt idx="7">
                  <c:v>20.171057359999999</c:v>
                </c:pt>
                <c:pt idx="8">
                  <c:v>25.32236477</c:v>
                </c:pt>
                <c:pt idx="9">
                  <c:v>30.499787810000001</c:v>
                </c:pt>
                <c:pt idx="10">
                  <c:v>35.559690529999997</c:v>
                </c:pt>
                <c:pt idx="11">
                  <c:v>40.022198279999998</c:v>
                </c:pt>
                <c:pt idx="12">
                  <c:v>45.098423269999998</c:v>
                </c:pt>
                <c:pt idx="13">
                  <c:v>50.305226390000001</c:v>
                </c:pt>
                <c:pt idx="14">
                  <c:v>55.045212679999999</c:v>
                </c:pt>
                <c:pt idx="15">
                  <c:v>60.04961969</c:v>
                </c:pt>
                <c:pt idx="16">
                  <c:v>65.364149769999997</c:v>
                </c:pt>
                <c:pt idx="17">
                  <c:v>70.218391929999996</c:v>
                </c:pt>
                <c:pt idx="18">
                  <c:v>75.160774329999995</c:v>
                </c:pt>
                <c:pt idx="19">
                  <c:v>80.086834460000006</c:v>
                </c:pt>
                <c:pt idx="20">
                  <c:v>85.035745759999998</c:v>
                </c:pt>
                <c:pt idx="21">
                  <c:v>90.121764110000001</c:v>
                </c:pt>
                <c:pt idx="22">
                  <c:v>95.086997679999996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86-4BB0-A8AA-8B824B2EAFFD}"/>
            </c:ext>
          </c:extLst>
        </c:ser>
        <c:ser>
          <c:idx val="1"/>
          <c:order val="1"/>
          <c:tx>
            <c:v>CMAC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0186-4BB0-A8AA-8B824B2EAFFD}"/>
              </c:ext>
            </c:extLst>
          </c:dPt>
          <c:xVal>
            <c:numRef>
              <c:f>'B4'!$F$6:$F$28</c:f>
              <c:numCache>
                <c:formatCode>General</c:formatCode>
                <c:ptCount val="23"/>
                <c:pt idx="0">
                  <c:v>897</c:v>
                </c:pt>
                <c:pt idx="1">
                  <c:v>929</c:v>
                </c:pt>
                <c:pt idx="2">
                  <c:v>945</c:v>
                </c:pt>
                <c:pt idx="3">
                  <c:v>955</c:v>
                </c:pt>
                <c:pt idx="4">
                  <c:v>963</c:v>
                </c:pt>
                <c:pt idx="5">
                  <c:v>987</c:v>
                </c:pt>
                <c:pt idx="6">
                  <c:v>1003</c:v>
                </c:pt>
                <c:pt idx="7">
                  <c:v>1015</c:v>
                </c:pt>
                <c:pt idx="8">
                  <c:v>1026</c:v>
                </c:pt>
                <c:pt idx="9">
                  <c:v>1036</c:v>
                </c:pt>
                <c:pt idx="10">
                  <c:v>1045</c:v>
                </c:pt>
                <c:pt idx="11">
                  <c:v>1054</c:v>
                </c:pt>
                <c:pt idx="12">
                  <c:v>1063</c:v>
                </c:pt>
                <c:pt idx="13">
                  <c:v>1072</c:v>
                </c:pt>
                <c:pt idx="14">
                  <c:v>1081</c:v>
                </c:pt>
                <c:pt idx="15">
                  <c:v>1090</c:v>
                </c:pt>
                <c:pt idx="16">
                  <c:v>1100</c:v>
                </c:pt>
                <c:pt idx="17">
                  <c:v>1111</c:v>
                </c:pt>
                <c:pt idx="18">
                  <c:v>1122</c:v>
                </c:pt>
                <c:pt idx="19">
                  <c:v>1135</c:v>
                </c:pt>
                <c:pt idx="20">
                  <c:v>1150</c:v>
                </c:pt>
                <c:pt idx="21">
                  <c:v>1169</c:v>
                </c:pt>
                <c:pt idx="22">
                  <c:v>1200</c:v>
                </c:pt>
              </c:numCache>
            </c:numRef>
          </c:xVal>
          <c:yVal>
            <c:numRef>
              <c:f>'B4'!$G$6:$G$28</c:f>
              <c:numCache>
                <c:formatCode>General</c:formatCode>
                <c:ptCount val="23"/>
                <c:pt idx="0">
                  <c:v>1.0021871840000001</c:v>
                </c:pt>
                <c:pt idx="1">
                  <c:v>2.0239610880000001</c:v>
                </c:pt>
                <c:pt idx="2">
                  <c:v>3.0457349919999999</c:v>
                </c:pt>
                <c:pt idx="3">
                  <c:v>4.0609799889999998</c:v>
                </c:pt>
                <c:pt idx="4">
                  <c:v>5.0403159989999997</c:v>
                </c:pt>
                <c:pt idx="5">
                  <c:v>10.015342929999999</c:v>
                </c:pt>
                <c:pt idx="6">
                  <c:v>15.1274769</c:v>
                </c:pt>
                <c:pt idx="7">
                  <c:v>20.25266869</c:v>
                </c:pt>
                <c:pt idx="8">
                  <c:v>25.20484445</c:v>
                </c:pt>
                <c:pt idx="9">
                  <c:v>30.274540529999999</c:v>
                </c:pt>
                <c:pt idx="10">
                  <c:v>35.350765510000002</c:v>
                </c:pt>
                <c:pt idx="11">
                  <c:v>40.152776420000002</c:v>
                </c:pt>
                <c:pt idx="12">
                  <c:v>45.042927560000003</c:v>
                </c:pt>
                <c:pt idx="13">
                  <c:v>50.259524040000002</c:v>
                </c:pt>
                <c:pt idx="14">
                  <c:v>55.224757609999997</c:v>
                </c:pt>
                <c:pt idx="15">
                  <c:v>60.150817750000002</c:v>
                </c:pt>
                <c:pt idx="16">
                  <c:v>65.341298600000002</c:v>
                </c:pt>
                <c:pt idx="17">
                  <c:v>70.404465770000002</c:v>
                </c:pt>
                <c:pt idx="18">
                  <c:v>75.049782910000005</c:v>
                </c:pt>
                <c:pt idx="19">
                  <c:v>80.178239149999996</c:v>
                </c:pt>
                <c:pt idx="20">
                  <c:v>85.101034830000003</c:v>
                </c:pt>
                <c:pt idx="21">
                  <c:v>90.046681680000006</c:v>
                </c:pt>
                <c:pt idx="22">
                  <c:v>95.034766430000005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186-4BB0-A8AA-8B824B2EAFFD}"/>
            </c:ext>
          </c:extLst>
        </c:ser>
        <c:ser>
          <c:idx val="2"/>
          <c:order val="2"/>
          <c:tx>
            <c:v>LaSRC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'B4'!$I$6:$I$28</c:f>
              <c:numCache>
                <c:formatCode>General</c:formatCode>
                <c:ptCount val="23"/>
                <c:pt idx="0">
                  <c:v>1036</c:v>
                </c:pt>
                <c:pt idx="1">
                  <c:v>1065</c:v>
                </c:pt>
                <c:pt idx="2">
                  <c:v>1080</c:v>
                </c:pt>
                <c:pt idx="3">
                  <c:v>1090</c:v>
                </c:pt>
                <c:pt idx="4">
                  <c:v>1097</c:v>
                </c:pt>
                <c:pt idx="5">
                  <c:v>1121</c:v>
                </c:pt>
                <c:pt idx="6">
                  <c:v>1136</c:v>
                </c:pt>
                <c:pt idx="7">
                  <c:v>1147</c:v>
                </c:pt>
                <c:pt idx="8">
                  <c:v>1158</c:v>
                </c:pt>
                <c:pt idx="9">
                  <c:v>1168</c:v>
                </c:pt>
                <c:pt idx="10">
                  <c:v>1177</c:v>
                </c:pt>
                <c:pt idx="11">
                  <c:v>1185</c:v>
                </c:pt>
                <c:pt idx="12">
                  <c:v>1194</c:v>
                </c:pt>
                <c:pt idx="13">
                  <c:v>1203</c:v>
                </c:pt>
                <c:pt idx="14">
                  <c:v>1212</c:v>
                </c:pt>
                <c:pt idx="15">
                  <c:v>1222</c:v>
                </c:pt>
                <c:pt idx="16">
                  <c:v>1232</c:v>
                </c:pt>
                <c:pt idx="17">
                  <c:v>1243</c:v>
                </c:pt>
                <c:pt idx="18">
                  <c:v>1255</c:v>
                </c:pt>
                <c:pt idx="19">
                  <c:v>1268</c:v>
                </c:pt>
                <c:pt idx="20">
                  <c:v>1283</c:v>
                </c:pt>
                <c:pt idx="21">
                  <c:v>1302</c:v>
                </c:pt>
                <c:pt idx="22">
                  <c:v>1331</c:v>
                </c:pt>
              </c:numCache>
            </c:numRef>
          </c:xVal>
          <c:yVal>
            <c:numRef>
              <c:f>'B4'!$J$6:$J$28</c:f>
              <c:numCache>
                <c:formatCode>General</c:formatCode>
                <c:ptCount val="23"/>
                <c:pt idx="0">
                  <c:v>1.0021871840000001</c:v>
                </c:pt>
                <c:pt idx="1">
                  <c:v>2.0337544479999998</c:v>
                </c:pt>
                <c:pt idx="2">
                  <c:v>3.0196193650000001</c:v>
                </c:pt>
                <c:pt idx="3">
                  <c:v>4.0283354549999997</c:v>
                </c:pt>
                <c:pt idx="4">
                  <c:v>5.0109359189999996</c:v>
                </c:pt>
                <c:pt idx="5">
                  <c:v>10.05778082</c:v>
                </c:pt>
                <c:pt idx="6">
                  <c:v>15.231939410000001</c:v>
                </c:pt>
                <c:pt idx="7">
                  <c:v>20.073123760000001</c:v>
                </c:pt>
                <c:pt idx="8">
                  <c:v>25.080795219999999</c:v>
                </c:pt>
                <c:pt idx="9">
                  <c:v>30.137433489999999</c:v>
                </c:pt>
                <c:pt idx="10">
                  <c:v>35.641301859999999</c:v>
                </c:pt>
                <c:pt idx="11">
                  <c:v>40.120131880000002</c:v>
                </c:pt>
                <c:pt idx="12">
                  <c:v>45.490157670000002</c:v>
                </c:pt>
                <c:pt idx="13">
                  <c:v>50.484771330000001</c:v>
                </c:pt>
                <c:pt idx="14">
                  <c:v>55.244344329999997</c:v>
                </c:pt>
                <c:pt idx="15">
                  <c:v>60.500114259999997</c:v>
                </c:pt>
                <c:pt idx="16">
                  <c:v>65.364149769999997</c:v>
                </c:pt>
                <c:pt idx="17">
                  <c:v>70.391407959999995</c:v>
                </c:pt>
                <c:pt idx="18">
                  <c:v>75.222798940000004</c:v>
                </c:pt>
                <c:pt idx="19">
                  <c:v>80.044396570000004</c:v>
                </c:pt>
                <c:pt idx="20">
                  <c:v>85.025952399999994</c:v>
                </c:pt>
                <c:pt idx="21">
                  <c:v>90.147879739999993</c:v>
                </c:pt>
                <c:pt idx="22">
                  <c:v>95.051088699999994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186-4BB0-A8AA-8B824B2EAFFD}"/>
            </c:ext>
          </c:extLst>
        </c:ser>
        <c:ser>
          <c:idx val="3"/>
          <c:order val="3"/>
          <c:tx>
            <c:v>CMAC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'B4'!$Y$24:$Y$26</c:f>
              <c:numCache>
                <c:formatCode>0</c:formatCode>
                <c:ptCount val="3"/>
                <c:pt idx="0">
                  <c:v>932.16338028169025</c:v>
                </c:pt>
                <c:pt idx="1">
                  <c:v>1073.9194489758925</c:v>
                </c:pt>
                <c:pt idx="2">
                  <c:v>1196.8353014294596</c:v>
                </c:pt>
              </c:numCache>
            </c:numRef>
          </c:xVal>
          <c:yVal>
            <c:numRef>
              <c:f>'B4'!$X$24:$X$26</c:f>
              <c:numCache>
                <c:formatCode>0.00</c:formatCode>
                <c:ptCount val="3"/>
                <c:pt idx="0">
                  <c:v>2.2622400000000056</c:v>
                </c:pt>
                <c:pt idx="1">
                  <c:v>51.331359999999904</c:v>
                </c:pt>
                <c:pt idx="2">
                  <c:v>94.518799999999999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186-4BB0-A8AA-8B824B2EAFFD}"/>
            </c:ext>
          </c:extLst>
        </c:ser>
        <c:ser>
          <c:idx val="4"/>
          <c:order val="4"/>
          <c:tx>
            <c:v>LaSRC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5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'B4'!$AB$24:$AB$26</c:f>
              <c:numCache>
                <c:formatCode>0</c:formatCode>
                <c:ptCount val="3"/>
                <c:pt idx="0">
                  <c:v>964.4</c:v>
                </c:pt>
                <c:pt idx="1">
                  <c:v>1111</c:v>
                </c:pt>
                <c:pt idx="2">
                  <c:v>1225.2</c:v>
                </c:pt>
              </c:numCache>
            </c:numRef>
          </c:xVal>
          <c:yVal>
            <c:numRef>
              <c:f>'B4'!$X$24:$X$26</c:f>
              <c:numCache>
                <c:formatCode>0.00</c:formatCode>
                <c:ptCount val="3"/>
                <c:pt idx="0">
                  <c:v>2.2622400000000056</c:v>
                </c:pt>
                <c:pt idx="1">
                  <c:v>51.331359999999904</c:v>
                </c:pt>
                <c:pt idx="2">
                  <c:v>94.518799999999999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186-4BB0-A8AA-8B824B2EAF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9147231331812914"/>
          <c:y val="0.25396835812190138"/>
          <c:w val="0.21143424725186308"/>
          <c:h val="0.3906277340332458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Red CMAC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2008771929824567"/>
          <c:w val="0.75506036745406824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'B4'!$F$7:$F$8</c:f>
              <c:numCache>
                <c:formatCode>General</c:formatCode>
                <c:ptCount val="2"/>
                <c:pt idx="0">
                  <c:v>929</c:v>
                </c:pt>
                <c:pt idx="1">
                  <c:v>945</c:v>
                </c:pt>
              </c:numCache>
            </c:numRef>
          </c:xVal>
          <c:yVal>
            <c:numRef>
              <c:f>'B4'!$G$7:$G$8</c:f>
              <c:numCache>
                <c:formatCode>General</c:formatCode>
                <c:ptCount val="2"/>
                <c:pt idx="0">
                  <c:v>2.0239610880000001</c:v>
                </c:pt>
                <c:pt idx="1">
                  <c:v>3.0457349919999999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FD-43E0-A6FD-8E4345B0A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Red LaSRC</a:t>
            </a:r>
          </a:p>
        </c:rich>
      </c:tx>
      <c:layout>
        <c:manualLayout>
          <c:xMode val="edge"/>
          <c:yMode val="edge"/>
          <c:x val="0.33311111111111114"/>
          <c:y val="5.263157894736841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2008771929824567"/>
          <c:w val="0.75506036745406824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'B4'!$I$7:$I$8</c:f>
              <c:numCache>
                <c:formatCode>General</c:formatCode>
                <c:ptCount val="2"/>
                <c:pt idx="0">
                  <c:v>1065</c:v>
                </c:pt>
                <c:pt idx="1">
                  <c:v>1080</c:v>
                </c:pt>
              </c:numCache>
            </c:numRef>
          </c:xVal>
          <c:yVal>
            <c:numRef>
              <c:f>'B4'!$J$7:$J$8</c:f>
              <c:numCache>
                <c:formatCode>General</c:formatCode>
                <c:ptCount val="2"/>
                <c:pt idx="0">
                  <c:v>2.0337544479999998</c:v>
                </c:pt>
                <c:pt idx="1">
                  <c:v>3.0196193650000001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F2F-46AD-9DFF-5ADE0C308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Red CMAC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2008771929824567"/>
          <c:w val="0.75506036745406824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'B4'!$F$19:$F$20</c:f>
              <c:numCache>
                <c:formatCode>General</c:formatCode>
                <c:ptCount val="2"/>
                <c:pt idx="0">
                  <c:v>1072</c:v>
                </c:pt>
                <c:pt idx="1">
                  <c:v>1081</c:v>
                </c:pt>
              </c:numCache>
            </c:numRef>
          </c:xVal>
          <c:yVal>
            <c:numRef>
              <c:f>'B4'!$G$19:$G$20</c:f>
              <c:numCache>
                <c:formatCode>General</c:formatCode>
                <c:ptCount val="2"/>
                <c:pt idx="0">
                  <c:v>50.259524040000002</c:v>
                </c:pt>
                <c:pt idx="1">
                  <c:v>55.224757609999997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90-42B7-9D21-4344660AE2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Red LaSRC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2008771929824567"/>
          <c:w val="0.75506036745406824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'B4'!$I$19:$I$20</c:f>
              <c:numCache>
                <c:formatCode>General</c:formatCode>
                <c:ptCount val="2"/>
                <c:pt idx="0">
                  <c:v>1203</c:v>
                </c:pt>
                <c:pt idx="1">
                  <c:v>1212</c:v>
                </c:pt>
              </c:numCache>
            </c:numRef>
          </c:xVal>
          <c:yVal>
            <c:numRef>
              <c:f>'B4'!$J$19:$J$20</c:f>
              <c:numCache>
                <c:formatCode>General</c:formatCode>
                <c:ptCount val="2"/>
                <c:pt idx="0">
                  <c:v>50.484771330000001</c:v>
                </c:pt>
                <c:pt idx="1">
                  <c:v>55.244344329999997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E0-4BAA-A517-C4BA1E259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Red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2008771929824567"/>
          <c:w val="0.75506036745406824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'B4'!$C$7:$C$8</c:f>
              <c:numCache>
                <c:formatCode>General</c:formatCode>
                <c:ptCount val="2"/>
                <c:pt idx="0">
                  <c:v>1153</c:v>
                </c:pt>
                <c:pt idx="1">
                  <c:v>1167</c:v>
                </c:pt>
              </c:numCache>
            </c:numRef>
          </c:xVal>
          <c:yVal>
            <c:numRef>
              <c:f>'B4'!$D$7:$D$8</c:f>
              <c:numCache>
                <c:formatCode>General</c:formatCode>
                <c:ptCount val="2"/>
                <c:pt idx="0">
                  <c:v>2.0011099140000002</c:v>
                </c:pt>
                <c:pt idx="1">
                  <c:v>3.003297098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AF-4310-8CBA-57F3EC6A6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Red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2008771929824567"/>
          <c:w val="0.75506036745406824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'B4'!$C$27:$C$28</c:f>
              <c:numCache>
                <c:formatCode>General</c:formatCode>
                <c:ptCount val="2"/>
                <c:pt idx="0">
                  <c:v>1364</c:v>
                </c:pt>
                <c:pt idx="1">
                  <c:v>1390</c:v>
                </c:pt>
              </c:numCache>
            </c:numRef>
          </c:xVal>
          <c:yVal>
            <c:numRef>
              <c:f>'B4'!$D$27:$D$28</c:f>
              <c:numCache>
                <c:formatCode>General</c:formatCode>
                <c:ptCount val="2"/>
                <c:pt idx="0">
                  <c:v>90.121764110000001</c:v>
                </c:pt>
                <c:pt idx="1">
                  <c:v>95.086997679999996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B9-4AC2-A5D1-13B81D2D8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L9 Red, 7-29-23,</a:t>
            </a:r>
            <a:r>
              <a:rPr lang="en-US" baseline="0"/>
              <a:t> </a:t>
            </a:r>
            <a:r>
              <a:rPr lang="en-US"/>
              <a:t>Lake</a:t>
            </a:r>
            <a:r>
              <a:rPr lang="en-US" baseline="0"/>
              <a:t> Newell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7961190369179"/>
          <c:y val="0.12962962962962962"/>
          <c:w val="0.79172201783445151"/>
          <c:h val="0.70278579760863213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'B4'!$C$6:$C$28</c:f>
              <c:numCache>
                <c:formatCode>General</c:formatCode>
                <c:ptCount val="23"/>
                <c:pt idx="0">
                  <c:v>1126</c:v>
                </c:pt>
                <c:pt idx="1">
                  <c:v>1153</c:v>
                </c:pt>
                <c:pt idx="2">
                  <c:v>1167</c:v>
                </c:pt>
                <c:pt idx="3">
                  <c:v>1176</c:v>
                </c:pt>
                <c:pt idx="4">
                  <c:v>1183</c:v>
                </c:pt>
                <c:pt idx="5">
                  <c:v>1205</c:v>
                </c:pt>
                <c:pt idx="6">
                  <c:v>1219</c:v>
                </c:pt>
                <c:pt idx="7">
                  <c:v>1230</c:v>
                </c:pt>
                <c:pt idx="8">
                  <c:v>1240</c:v>
                </c:pt>
                <c:pt idx="9">
                  <c:v>1249</c:v>
                </c:pt>
                <c:pt idx="10">
                  <c:v>1257</c:v>
                </c:pt>
                <c:pt idx="11">
                  <c:v>1264</c:v>
                </c:pt>
                <c:pt idx="12">
                  <c:v>1272</c:v>
                </c:pt>
                <c:pt idx="13">
                  <c:v>1280</c:v>
                </c:pt>
                <c:pt idx="14">
                  <c:v>1287</c:v>
                </c:pt>
                <c:pt idx="15">
                  <c:v>1295</c:v>
                </c:pt>
                <c:pt idx="16">
                  <c:v>1304</c:v>
                </c:pt>
                <c:pt idx="17">
                  <c:v>1313</c:v>
                </c:pt>
                <c:pt idx="18">
                  <c:v>1323</c:v>
                </c:pt>
                <c:pt idx="19">
                  <c:v>1334</c:v>
                </c:pt>
                <c:pt idx="20">
                  <c:v>1347</c:v>
                </c:pt>
                <c:pt idx="21">
                  <c:v>1364</c:v>
                </c:pt>
                <c:pt idx="22">
                  <c:v>1390</c:v>
                </c:pt>
              </c:numCache>
            </c:numRef>
          </c:xVal>
          <c:yVal>
            <c:numRef>
              <c:f>'B4'!$D$6:$D$28</c:f>
              <c:numCache>
                <c:formatCode>General</c:formatCode>
                <c:ptCount val="23"/>
                <c:pt idx="0">
                  <c:v>1.005451637</c:v>
                </c:pt>
                <c:pt idx="1">
                  <c:v>2.0011099140000002</c:v>
                </c:pt>
                <c:pt idx="2">
                  <c:v>3.003297098</c:v>
                </c:pt>
                <c:pt idx="3">
                  <c:v>4.0609799889999998</c:v>
                </c:pt>
                <c:pt idx="4">
                  <c:v>5.0990761600000001</c:v>
                </c:pt>
                <c:pt idx="5">
                  <c:v>10.21121013</c:v>
                </c:pt>
                <c:pt idx="6">
                  <c:v>15.27437731</c:v>
                </c:pt>
                <c:pt idx="7">
                  <c:v>20.171057359999999</c:v>
                </c:pt>
                <c:pt idx="8">
                  <c:v>25.32236477</c:v>
                </c:pt>
                <c:pt idx="9">
                  <c:v>30.499787810000001</c:v>
                </c:pt>
                <c:pt idx="10">
                  <c:v>35.559690529999997</c:v>
                </c:pt>
                <c:pt idx="11">
                  <c:v>40.022198279999998</c:v>
                </c:pt>
                <c:pt idx="12">
                  <c:v>45.098423269999998</c:v>
                </c:pt>
                <c:pt idx="13">
                  <c:v>50.305226390000001</c:v>
                </c:pt>
                <c:pt idx="14">
                  <c:v>55.045212679999999</c:v>
                </c:pt>
                <c:pt idx="15">
                  <c:v>60.04961969</c:v>
                </c:pt>
                <c:pt idx="16">
                  <c:v>65.364149769999997</c:v>
                </c:pt>
                <c:pt idx="17">
                  <c:v>70.218391929999996</c:v>
                </c:pt>
                <c:pt idx="18">
                  <c:v>75.160774329999995</c:v>
                </c:pt>
                <c:pt idx="19">
                  <c:v>80.086834460000006</c:v>
                </c:pt>
                <c:pt idx="20">
                  <c:v>85.035745759999998</c:v>
                </c:pt>
                <c:pt idx="21">
                  <c:v>90.121764110000001</c:v>
                </c:pt>
                <c:pt idx="22">
                  <c:v>95.086997679999996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D7-4B46-83F9-E0AD723ADD02}"/>
            </c:ext>
          </c:extLst>
        </c:ser>
        <c:ser>
          <c:idx val="1"/>
          <c:order val="1"/>
          <c:tx>
            <c:v>CMAC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66D7-4B46-83F9-E0AD723ADD02}"/>
              </c:ext>
            </c:extLst>
          </c:dPt>
          <c:xVal>
            <c:numRef>
              <c:f>'B4'!$F$6:$F$28</c:f>
              <c:numCache>
                <c:formatCode>General</c:formatCode>
                <c:ptCount val="23"/>
                <c:pt idx="0">
                  <c:v>897</c:v>
                </c:pt>
                <c:pt idx="1">
                  <c:v>929</c:v>
                </c:pt>
                <c:pt idx="2">
                  <c:v>945</c:v>
                </c:pt>
                <c:pt idx="3">
                  <c:v>955</c:v>
                </c:pt>
                <c:pt idx="4">
                  <c:v>963</c:v>
                </c:pt>
                <c:pt idx="5">
                  <c:v>987</c:v>
                </c:pt>
                <c:pt idx="6">
                  <c:v>1003</c:v>
                </c:pt>
                <c:pt idx="7">
                  <c:v>1015</c:v>
                </c:pt>
                <c:pt idx="8">
                  <c:v>1026</c:v>
                </c:pt>
                <c:pt idx="9">
                  <c:v>1036</c:v>
                </c:pt>
                <c:pt idx="10">
                  <c:v>1045</c:v>
                </c:pt>
                <c:pt idx="11">
                  <c:v>1054</c:v>
                </c:pt>
                <c:pt idx="12">
                  <c:v>1063</c:v>
                </c:pt>
                <c:pt idx="13">
                  <c:v>1072</c:v>
                </c:pt>
                <c:pt idx="14">
                  <c:v>1081</c:v>
                </c:pt>
                <c:pt idx="15">
                  <c:v>1090</c:v>
                </c:pt>
                <c:pt idx="16">
                  <c:v>1100</c:v>
                </c:pt>
                <c:pt idx="17">
                  <c:v>1111</c:v>
                </c:pt>
                <c:pt idx="18">
                  <c:v>1122</c:v>
                </c:pt>
                <c:pt idx="19">
                  <c:v>1135</c:v>
                </c:pt>
                <c:pt idx="20">
                  <c:v>1150</c:v>
                </c:pt>
                <c:pt idx="21">
                  <c:v>1169</c:v>
                </c:pt>
                <c:pt idx="22">
                  <c:v>1200</c:v>
                </c:pt>
              </c:numCache>
            </c:numRef>
          </c:xVal>
          <c:yVal>
            <c:numRef>
              <c:f>'B4'!$G$6:$G$28</c:f>
              <c:numCache>
                <c:formatCode>General</c:formatCode>
                <c:ptCount val="23"/>
                <c:pt idx="0">
                  <c:v>1.0021871840000001</c:v>
                </c:pt>
                <c:pt idx="1">
                  <c:v>2.0239610880000001</c:v>
                </c:pt>
                <c:pt idx="2">
                  <c:v>3.0457349919999999</c:v>
                </c:pt>
                <c:pt idx="3">
                  <c:v>4.0609799889999998</c:v>
                </c:pt>
                <c:pt idx="4">
                  <c:v>5.0403159989999997</c:v>
                </c:pt>
                <c:pt idx="5">
                  <c:v>10.015342929999999</c:v>
                </c:pt>
                <c:pt idx="6">
                  <c:v>15.1274769</c:v>
                </c:pt>
                <c:pt idx="7">
                  <c:v>20.25266869</c:v>
                </c:pt>
                <c:pt idx="8">
                  <c:v>25.20484445</c:v>
                </c:pt>
                <c:pt idx="9">
                  <c:v>30.274540529999999</c:v>
                </c:pt>
                <c:pt idx="10">
                  <c:v>35.350765510000002</c:v>
                </c:pt>
                <c:pt idx="11">
                  <c:v>40.152776420000002</c:v>
                </c:pt>
                <c:pt idx="12">
                  <c:v>45.042927560000003</c:v>
                </c:pt>
                <c:pt idx="13">
                  <c:v>50.259524040000002</c:v>
                </c:pt>
                <c:pt idx="14">
                  <c:v>55.224757609999997</c:v>
                </c:pt>
                <c:pt idx="15">
                  <c:v>60.150817750000002</c:v>
                </c:pt>
                <c:pt idx="16">
                  <c:v>65.341298600000002</c:v>
                </c:pt>
                <c:pt idx="17">
                  <c:v>70.404465770000002</c:v>
                </c:pt>
                <c:pt idx="18">
                  <c:v>75.049782910000005</c:v>
                </c:pt>
                <c:pt idx="19">
                  <c:v>80.178239149999996</c:v>
                </c:pt>
                <c:pt idx="20">
                  <c:v>85.101034830000003</c:v>
                </c:pt>
                <c:pt idx="21">
                  <c:v>90.046681680000006</c:v>
                </c:pt>
                <c:pt idx="22">
                  <c:v>95.034766430000005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6D7-4B46-83F9-E0AD723ADD02}"/>
            </c:ext>
          </c:extLst>
        </c:ser>
        <c:ser>
          <c:idx val="2"/>
          <c:order val="2"/>
          <c:tx>
            <c:v>LaSRC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'B4'!$I$6:$I$28</c:f>
              <c:numCache>
                <c:formatCode>General</c:formatCode>
                <c:ptCount val="23"/>
                <c:pt idx="0">
                  <c:v>1036</c:v>
                </c:pt>
                <c:pt idx="1">
                  <c:v>1065</c:v>
                </c:pt>
                <c:pt idx="2">
                  <c:v>1080</c:v>
                </c:pt>
                <c:pt idx="3">
                  <c:v>1090</c:v>
                </c:pt>
                <c:pt idx="4">
                  <c:v>1097</c:v>
                </c:pt>
                <c:pt idx="5">
                  <c:v>1121</c:v>
                </c:pt>
                <c:pt idx="6">
                  <c:v>1136</c:v>
                </c:pt>
                <c:pt idx="7">
                  <c:v>1147</c:v>
                </c:pt>
                <c:pt idx="8">
                  <c:v>1158</c:v>
                </c:pt>
                <c:pt idx="9">
                  <c:v>1168</c:v>
                </c:pt>
                <c:pt idx="10">
                  <c:v>1177</c:v>
                </c:pt>
                <c:pt idx="11">
                  <c:v>1185</c:v>
                </c:pt>
                <c:pt idx="12">
                  <c:v>1194</c:v>
                </c:pt>
                <c:pt idx="13">
                  <c:v>1203</c:v>
                </c:pt>
                <c:pt idx="14">
                  <c:v>1212</c:v>
                </c:pt>
                <c:pt idx="15">
                  <c:v>1222</c:v>
                </c:pt>
                <c:pt idx="16">
                  <c:v>1232</c:v>
                </c:pt>
                <c:pt idx="17">
                  <c:v>1243</c:v>
                </c:pt>
                <c:pt idx="18">
                  <c:v>1255</c:v>
                </c:pt>
                <c:pt idx="19">
                  <c:v>1268</c:v>
                </c:pt>
                <c:pt idx="20">
                  <c:v>1283</c:v>
                </c:pt>
                <c:pt idx="21">
                  <c:v>1302</c:v>
                </c:pt>
                <c:pt idx="22">
                  <c:v>1331</c:v>
                </c:pt>
              </c:numCache>
            </c:numRef>
          </c:xVal>
          <c:yVal>
            <c:numRef>
              <c:f>'B4'!$J$6:$J$28</c:f>
              <c:numCache>
                <c:formatCode>General</c:formatCode>
                <c:ptCount val="23"/>
                <c:pt idx="0">
                  <c:v>1.0021871840000001</c:v>
                </c:pt>
                <c:pt idx="1">
                  <c:v>2.0337544479999998</c:v>
                </c:pt>
                <c:pt idx="2">
                  <c:v>3.0196193650000001</c:v>
                </c:pt>
                <c:pt idx="3">
                  <c:v>4.0283354549999997</c:v>
                </c:pt>
                <c:pt idx="4">
                  <c:v>5.0109359189999996</c:v>
                </c:pt>
                <c:pt idx="5">
                  <c:v>10.05778082</c:v>
                </c:pt>
                <c:pt idx="6">
                  <c:v>15.231939410000001</c:v>
                </c:pt>
                <c:pt idx="7">
                  <c:v>20.073123760000001</c:v>
                </c:pt>
                <c:pt idx="8">
                  <c:v>25.080795219999999</c:v>
                </c:pt>
                <c:pt idx="9">
                  <c:v>30.137433489999999</c:v>
                </c:pt>
                <c:pt idx="10">
                  <c:v>35.641301859999999</c:v>
                </c:pt>
                <c:pt idx="11">
                  <c:v>40.120131880000002</c:v>
                </c:pt>
                <c:pt idx="12">
                  <c:v>45.490157670000002</c:v>
                </c:pt>
                <c:pt idx="13">
                  <c:v>50.484771330000001</c:v>
                </c:pt>
                <c:pt idx="14">
                  <c:v>55.244344329999997</c:v>
                </c:pt>
                <c:pt idx="15">
                  <c:v>60.500114259999997</c:v>
                </c:pt>
                <c:pt idx="16">
                  <c:v>65.364149769999997</c:v>
                </c:pt>
                <c:pt idx="17">
                  <c:v>70.391407959999995</c:v>
                </c:pt>
                <c:pt idx="18">
                  <c:v>75.222798940000004</c:v>
                </c:pt>
                <c:pt idx="19">
                  <c:v>80.044396570000004</c:v>
                </c:pt>
                <c:pt idx="20">
                  <c:v>85.025952399999994</c:v>
                </c:pt>
                <c:pt idx="21">
                  <c:v>90.147879739999993</c:v>
                </c:pt>
                <c:pt idx="22">
                  <c:v>95.051088699999994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6D7-4B46-83F9-E0AD723ADD02}"/>
            </c:ext>
          </c:extLst>
        </c:ser>
        <c:ser>
          <c:idx val="3"/>
          <c:order val="3"/>
          <c:tx>
            <c:v>CMAC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'B4'!$Y$24:$Y$26</c:f>
              <c:numCache>
                <c:formatCode>0</c:formatCode>
                <c:ptCount val="3"/>
                <c:pt idx="0">
                  <c:v>932.16338028169025</c:v>
                </c:pt>
                <c:pt idx="1">
                  <c:v>1073.9194489758925</c:v>
                </c:pt>
                <c:pt idx="2">
                  <c:v>1196.8353014294596</c:v>
                </c:pt>
              </c:numCache>
            </c:numRef>
          </c:xVal>
          <c:yVal>
            <c:numRef>
              <c:f>'B4'!$X$24:$X$26</c:f>
              <c:numCache>
                <c:formatCode>0.00</c:formatCode>
                <c:ptCount val="3"/>
                <c:pt idx="0">
                  <c:v>2.2622400000000056</c:v>
                </c:pt>
                <c:pt idx="1">
                  <c:v>51.331359999999904</c:v>
                </c:pt>
                <c:pt idx="2">
                  <c:v>94.518799999999999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6D7-4B46-83F9-E0AD723ADD02}"/>
            </c:ext>
          </c:extLst>
        </c:ser>
        <c:ser>
          <c:idx val="4"/>
          <c:order val="4"/>
          <c:tx>
            <c:v>LaSRC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5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'B4'!$AB$24:$AB$26</c:f>
              <c:numCache>
                <c:formatCode>0</c:formatCode>
                <c:ptCount val="3"/>
                <c:pt idx="0">
                  <c:v>964.4</c:v>
                </c:pt>
                <c:pt idx="1">
                  <c:v>1111</c:v>
                </c:pt>
                <c:pt idx="2">
                  <c:v>1225.2</c:v>
                </c:pt>
              </c:numCache>
            </c:numRef>
          </c:xVal>
          <c:yVal>
            <c:numRef>
              <c:f>'B4'!$X$24:$X$26</c:f>
              <c:numCache>
                <c:formatCode>0.00</c:formatCode>
                <c:ptCount val="3"/>
                <c:pt idx="0">
                  <c:v>2.2622400000000056</c:v>
                </c:pt>
                <c:pt idx="1">
                  <c:v>51.331359999999904</c:v>
                </c:pt>
                <c:pt idx="2">
                  <c:v>94.518799999999999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6D7-4B46-83F9-E0AD723ADD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  <c:max val="1600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  <c:majorUnit val="200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9147231331812914"/>
          <c:y val="0.25396835812190138"/>
          <c:w val="0.21143424725186308"/>
          <c:h val="0.3906277340332458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Red CMAC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2008771929824567"/>
          <c:w val="0.75506036745406824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'B4'!$F$27:$F$28</c:f>
              <c:numCache>
                <c:formatCode>General</c:formatCode>
                <c:ptCount val="2"/>
                <c:pt idx="0">
                  <c:v>1169</c:v>
                </c:pt>
                <c:pt idx="1">
                  <c:v>1200</c:v>
                </c:pt>
              </c:numCache>
            </c:numRef>
          </c:xVal>
          <c:yVal>
            <c:numRef>
              <c:f>'B4'!$G$27:$G$28</c:f>
              <c:numCache>
                <c:formatCode>General</c:formatCode>
                <c:ptCount val="2"/>
                <c:pt idx="0">
                  <c:v>90.046681680000006</c:v>
                </c:pt>
                <c:pt idx="1">
                  <c:v>95.034766430000005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AD-4FE0-AFBB-2932DEFE6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Red LaSRC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16185476815398"/>
          <c:y val="0.22008771929824567"/>
          <c:w val="0.75506036745406824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'B4'!$I$27:$I$28</c:f>
              <c:numCache>
                <c:formatCode>General</c:formatCode>
                <c:ptCount val="2"/>
                <c:pt idx="0">
                  <c:v>1302</c:v>
                </c:pt>
                <c:pt idx="1">
                  <c:v>1331</c:v>
                </c:pt>
              </c:numCache>
            </c:numRef>
          </c:xVal>
          <c:yVal>
            <c:numRef>
              <c:f>'B4'!$J$27:$J$28</c:f>
              <c:numCache>
                <c:formatCode>General</c:formatCode>
                <c:ptCount val="2"/>
                <c:pt idx="0">
                  <c:v>90.147879739999993</c:v>
                </c:pt>
                <c:pt idx="1">
                  <c:v>95.051088699999994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DCB-456B-9B99-E48E1EF18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L9, Lake</a:t>
            </a:r>
            <a:r>
              <a:rPr lang="en-US" baseline="0"/>
              <a:t> Newell  NIR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7961190369179"/>
          <c:y val="0.12962962962962962"/>
          <c:w val="0.79172201783445151"/>
          <c:h val="0.70278579760863213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'B5'!$C$6:$C$28</c:f>
              <c:numCache>
                <c:formatCode>General</c:formatCode>
                <c:ptCount val="23"/>
                <c:pt idx="0">
                  <c:v>1900</c:v>
                </c:pt>
                <c:pt idx="1">
                  <c:v>1930</c:v>
                </c:pt>
                <c:pt idx="2">
                  <c:v>1947</c:v>
                </c:pt>
                <c:pt idx="3">
                  <c:v>1959</c:v>
                </c:pt>
                <c:pt idx="4">
                  <c:v>1969</c:v>
                </c:pt>
                <c:pt idx="5">
                  <c:v>2003</c:v>
                </c:pt>
                <c:pt idx="6">
                  <c:v>2026</c:v>
                </c:pt>
                <c:pt idx="7">
                  <c:v>2045</c:v>
                </c:pt>
                <c:pt idx="8">
                  <c:v>2061</c:v>
                </c:pt>
                <c:pt idx="9">
                  <c:v>2076</c:v>
                </c:pt>
                <c:pt idx="10">
                  <c:v>2089</c:v>
                </c:pt>
                <c:pt idx="11">
                  <c:v>2102</c:v>
                </c:pt>
                <c:pt idx="12">
                  <c:v>2115</c:v>
                </c:pt>
                <c:pt idx="13">
                  <c:v>2128</c:v>
                </c:pt>
                <c:pt idx="14">
                  <c:v>2142</c:v>
                </c:pt>
                <c:pt idx="15">
                  <c:v>2155</c:v>
                </c:pt>
                <c:pt idx="16">
                  <c:v>2170</c:v>
                </c:pt>
                <c:pt idx="17">
                  <c:v>2185</c:v>
                </c:pt>
                <c:pt idx="18">
                  <c:v>2201</c:v>
                </c:pt>
                <c:pt idx="19">
                  <c:v>2220</c:v>
                </c:pt>
                <c:pt idx="20">
                  <c:v>2240</c:v>
                </c:pt>
                <c:pt idx="21">
                  <c:v>2267</c:v>
                </c:pt>
                <c:pt idx="22">
                  <c:v>2307</c:v>
                </c:pt>
              </c:numCache>
            </c:numRef>
          </c:xVal>
          <c:yVal>
            <c:numRef>
              <c:f>'B5'!$D$6:$D$28</c:f>
              <c:numCache>
                <c:formatCode>General</c:formatCode>
                <c:ptCount val="23"/>
                <c:pt idx="0">
                  <c:v>1.011980544</c:v>
                </c:pt>
                <c:pt idx="1">
                  <c:v>2.0206966340000001</c:v>
                </c:pt>
                <c:pt idx="2">
                  <c:v>3.0587928049999999</c:v>
                </c:pt>
                <c:pt idx="3">
                  <c:v>4.0315999089999996</c:v>
                </c:pt>
                <c:pt idx="4">
                  <c:v>5.0827538929999996</c:v>
                </c:pt>
                <c:pt idx="5">
                  <c:v>10.01207848</c:v>
                </c:pt>
                <c:pt idx="6">
                  <c:v>15.04586557</c:v>
                </c:pt>
                <c:pt idx="7">
                  <c:v>20.157999539999999</c:v>
                </c:pt>
                <c:pt idx="8">
                  <c:v>25.113439750000001</c:v>
                </c:pt>
                <c:pt idx="9">
                  <c:v>30.313713969999998</c:v>
                </c:pt>
                <c:pt idx="10">
                  <c:v>35.00799791</c:v>
                </c:pt>
                <c:pt idx="11">
                  <c:v>40.113602980000003</c:v>
                </c:pt>
                <c:pt idx="12">
                  <c:v>45.202885780000003</c:v>
                </c:pt>
                <c:pt idx="13">
                  <c:v>50.06365684</c:v>
                </c:pt>
                <c:pt idx="14">
                  <c:v>55.303104500000003</c:v>
                </c:pt>
                <c:pt idx="15">
                  <c:v>60.036561880000001</c:v>
                </c:pt>
                <c:pt idx="16">
                  <c:v>65.272745080000007</c:v>
                </c:pt>
                <c:pt idx="17">
                  <c:v>70.107400519999999</c:v>
                </c:pt>
                <c:pt idx="18">
                  <c:v>75.088956350000004</c:v>
                </c:pt>
                <c:pt idx="19">
                  <c:v>80.210883690000003</c:v>
                </c:pt>
                <c:pt idx="20">
                  <c:v>85.016159040000005</c:v>
                </c:pt>
                <c:pt idx="21">
                  <c:v>90.157673099999997</c:v>
                </c:pt>
                <c:pt idx="22">
                  <c:v>95.028237520000005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C3-44DF-86B5-A47805D9B980}"/>
            </c:ext>
          </c:extLst>
        </c:ser>
        <c:ser>
          <c:idx val="1"/>
          <c:order val="1"/>
          <c:tx>
            <c:v>CMAC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AFC3-44DF-86B5-A47805D9B980}"/>
              </c:ext>
            </c:extLst>
          </c:dPt>
          <c:xVal>
            <c:numRef>
              <c:f>'B5'!$F$6:$F$28</c:f>
              <c:numCache>
                <c:formatCode>General</c:formatCode>
                <c:ptCount val="23"/>
                <c:pt idx="0">
                  <c:v>1804</c:v>
                </c:pt>
                <c:pt idx="1">
                  <c:v>1836</c:v>
                </c:pt>
                <c:pt idx="2">
                  <c:v>1855</c:v>
                </c:pt>
                <c:pt idx="3">
                  <c:v>1868</c:v>
                </c:pt>
                <c:pt idx="4">
                  <c:v>1879</c:v>
                </c:pt>
                <c:pt idx="5">
                  <c:v>1916</c:v>
                </c:pt>
                <c:pt idx="6">
                  <c:v>1940</c:v>
                </c:pt>
                <c:pt idx="7">
                  <c:v>1960</c:v>
                </c:pt>
                <c:pt idx="8">
                  <c:v>1977</c:v>
                </c:pt>
                <c:pt idx="9">
                  <c:v>1993</c:v>
                </c:pt>
                <c:pt idx="10">
                  <c:v>2008</c:v>
                </c:pt>
                <c:pt idx="11">
                  <c:v>2021</c:v>
                </c:pt>
                <c:pt idx="12">
                  <c:v>2035</c:v>
                </c:pt>
                <c:pt idx="13">
                  <c:v>2049</c:v>
                </c:pt>
                <c:pt idx="14">
                  <c:v>2064</c:v>
                </c:pt>
                <c:pt idx="15">
                  <c:v>2078</c:v>
                </c:pt>
                <c:pt idx="16">
                  <c:v>2094</c:v>
                </c:pt>
                <c:pt idx="17">
                  <c:v>2110</c:v>
                </c:pt>
                <c:pt idx="18">
                  <c:v>2127</c:v>
                </c:pt>
                <c:pt idx="19">
                  <c:v>2147</c:v>
                </c:pt>
                <c:pt idx="20">
                  <c:v>2169</c:v>
                </c:pt>
                <c:pt idx="21">
                  <c:v>2197</c:v>
                </c:pt>
                <c:pt idx="22">
                  <c:v>2240</c:v>
                </c:pt>
              </c:numCache>
            </c:numRef>
          </c:xVal>
          <c:yVal>
            <c:numRef>
              <c:f>'B5'!$G$6:$G$28</c:f>
              <c:numCache>
                <c:formatCode>General</c:formatCode>
                <c:ptCount val="23"/>
                <c:pt idx="0">
                  <c:v>1.0185094509999999</c:v>
                </c:pt>
                <c:pt idx="1">
                  <c:v>2.0011099140000002</c:v>
                </c:pt>
                <c:pt idx="2">
                  <c:v>3.0196193650000001</c:v>
                </c:pt>
                <c:pt idx="3">
                  <c:v>4.0348643620000004</c:v>
                </c:pt>
                <c:pt idx="4">
                  <c:v>5.0827538929999996</c:v>
                </c:pt>
                <c:pt idx="5">
                  <c:v>10.15571443</c:v>
                </c:pt>
                <c:pt idx="6">
                  <c:v>15.09809682</c:v>
                </c:pt>
                <c:pt idx="7">
                  <c:v>20.177586260000002</c:v>
                </c:pt>
                <c:pt idx="8">
                  <c:v>25.080795219999999</c:v>
                </c:pt>
                <c:pt idx="9">
                  <c:v>30.281069429999999</c:v>
                </c:pt>
                <c:pt idx="10">
                  <c:v>35.344236610000003</c:v>
                </c:pt>
                <c:pt idx="11">
                  <c:v>40.133189700000003</c:v>
                </c:pt>
                <c:pt idx="12">
                  <c:v>45.251852579999998</c:v>
                </c:pt>
                <c:pt idx="13">
                  <c:v>50.128945909999999</c:v>
                </c:pt>
                <c:pt idx="14">
                  <c:v>55.339013479999998</c:v>
                </c:pt>
                <c:pt idx="15">
                  <c:v>60.088793129999999</c:v>
                </c:pt>
                <c:pt idx="16">
                  <c:v>65.272745080000007</c:v>
                </c:pt>
                <c:pt idx="17">
                  <c:v>70.107400519999999</c:v>
                </c:pt>
                <c:pt idx="18">
                  <c:v>75.095485260000004</c:v>
                </c:pt>
                <c:pt idx="19">
                  <c:v>80.230470409999995</c:v>
                </c:pt>
                <c:pt idx="20">
                  <c:v>85.130414909999999</c:v>
                </c:pt>
                <c:pt idx="21">
                  <c:v>90.121764110000001</c:v>
                </c:pt>
                <c:pt idx="22">
                  <c:v>95.024973070000001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C3-44DF-86B5-A47805D9B980}"/>
            </c:ext>
          </c:extLst>
        </c:ser>
        <c:ser>
          <c:idx val="2"/>
          <c:order val="2"/>
          <c:tx>
            <c:v>LaSRC</c:v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'B5'!$I$6:$I$28</c:f>
              <c:numCache>
                <c:formatCode>General</c:formatCode>
                <c:ptCount val="23"/>
                <c:pt idx="0">
                  <c:v>1873</c:v>
                </c:pt>
                <c:pt idx="1">
                  <c:v>1904</c:v>
                </c:pt>
                <c:pt idx="2">
                  <c:v>1921</c:v>
                </c:pt>
                <c:pt idx="3">
                  <c:v>1934</c:v>
                </c:pt>
                <c:pt idx="4">
                  <c:v>1944</c:v>
                </c:pt>
                <c:pt idx="5">
                  <c:v>1979</c:v>
                </c:pt>
                <c:pt idx="6">
                  <c:v>2003</c:v>
                </c:pt>
                <c:pt idx="7">
                  <c:v>2022</c:v>
                </c:pt>
                <c:pt idx="8">
                  <c:v>2038</c:v>
                </c:pt>
                <c:pt idx="9">
                  <c:v>2053</c:v>
                </c:pt>
                <c:pt idx="10">
                  <c:v>2067</c:v>
                </c:pt>
                <c:pt idx="11">
                  <c:v>2080</c:v>
                </c:pt>
                <c:pt idx="12">
                  <c:v>2093</c:v>
                </c:pt>
                <c:pt idx="13">
                  <c:v>2107</c:v>
                </c:pt>
                <c:pt idx="14">
                  <c:v>2120</c:v>
                </c:pt>
                <c:pt idx="15">
                  <c:v>2135</c:v>
                </c:pt>
                <c:pt idx="16">
                  <c:v>2149</c:v>
                </c:pt>
                <c:pt idx="17">
                  <c:v>2165</c:v>
                </c:pt>
                <c:pt idx="18">
                  <c:v>2182</c:v>
                </c:pt>
                <c:pt idx="19">
                  <c:v>2201</c:v>
                </c:pt>
                <c:pt idx="20">
                  <c:v>2222</c:v>
                </c:pt>
                <c:pt idx="21">
                  <c:v>2249</c:v>
                </c:pt>
                <c:pt idx="22">
                  <c:v>2290</c:v>
                </c:pt>
              </c:numCache>
            </c:numRef>
          </c:xVal>
          <c:yVal>
            <c:numRef>
              <c:f>'B5'!$J$6:$J$28</c:f>
              <c:numCache>
                <c:formatCode>General</c:formatCode>
                <c:ptCount val="23"/>
                <c:pt idx="0">
                  <c:v>1.005451637</c:v>
                </c:pt>
                <c:pt idx="1">
                  <c:v>2.0239610880000001</c:v>
                </c:pt>
                <c:pt idx="2">
                  <c:v>3.0424705379999999</c:v>
                </c:pt>
                <c:pt idx="3">
                  <c:v>4.0642444419999997</c:v>
                </c:pt>
                <c:pt idx="4">
                  <c:v>5.0403159989999997</c:v>
                </c:pt>
                <c:pt idx="5">
                  <c:v>10.03492965</c:v>
                </c:pt>
                <c:pt idx="6">
                  <c:v>15.169914800000001</c:v>
                </c:pt>
                <c:pt idx="7">
                  <c:v>20.24940424</c:v>
                </c:pt>
                <c:pt idx="8">
                  <c:v>25.077530769999999</c:v>
                </c:pt>
                <c:pt idx="9">
                  <c:v>30.323507330000002</c:v>
                </c:pt>
                <c:pt idx="10">
                  <c:v>35.249567460000002</c:v>
                </c:pt>
                <c:pt idx="11">
                  <c:v>40.276825649999999</c:v>
                </c:pt>
                <c:pt idx="12">
                  <c:v>45.16697679</c:v>
                </c:pt>
                <c:pt idx="13">
                  <c:v>50.331342020000001</c:v>
                </c:pt>
                <c:pt idx="14">
                  <c:v>55.028890410000002</c:v>
                </c:pt>
                <c:pt idx="15">
                  <c:v>60.398916200000002</c:v>
                </c:pt>
                <c:pt idx="16">
                  <c:v>65.197662649999998</c:v>
                </c:pt>
                <c:pt idx="17">
                  <c:v>70.107400519999999</c:v>
                </c:pt>
                <c:pt idx="18">
                  <c:v>75.330525899999998</c:v>
                </c:pt>
                <c:pt idx="19">
                  <c:v>80.250057130000002</c:v>
                </c:pt>
                <c:pt idx="20">
                  <c:v>85.169588349999998</c:v>
                </c:pt>
                <c:pt idx="21">
                  <c:v>90.095648479999994</c:v>
                </c:pt>
                <c:pt idx="22">
                  <c:v>95.031501969999994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C3-44DF-86B5-A47805D9B980}"/>
            </c:ext>
          </c:extLst>
        </c:ser>
        <c:ser>
          <c:idx val="3"/>
          <c:order val="3"/>
          <c:tx>
            <c:v>CMAC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'B5'!$Y$24:$Y$28</c:f>
              <c:numCache>
                <c:formatCode>0</c:formatCode>
                <c:ptCount val="5"/>
                <c:pt idx="0">
                  <c:v>1819.2</c:v>
                </c:pt>
                <c:pt idx="1">
                  <c:v>1913</c:v>
                </c:pt>
                <c:pt idx="2">
                  <c:v>2006</c:v>
                </c:pt>
                <c:pt idx="3">
                  <c:v>2091.1999999999998</c:v>
                </c:pt>
                <c:pt idx="4">
                  <c:v>2171.1999999999998</c:v>
                </c:pt>
              </c:numCache>
            </c:numRef>
          </c:xVal>
          <c:yVal>
            <c:numRef>
              <c:f>'B5'!$X$24:$X$28</c:f>
              <c:numCache>
                <c:formatCode>0.00</c:formatCode>
                <c:ptCount val="5"/>
                <c:pt idx="0">
                  <c:v>1.4172399999999996</c:v>
                </c:pt>
                <c:pt idx="1">
                  <c:v>9.7649999999999864</c:v>
                </c:pt>
                <c:pt idx="2">
                  <c:v>34.365800000000036</c:v>
                </c:pt>
                <c:pt idx="3">
                  <c:v>64.262399999999843</c:v>
                </c:pt>
                <c:pt idx="4">
                  <c:v>85.451039999999978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FC3-44DF-86B5-A47805D9B980}"/>
            </c:ext>
          </c:extLst>
        </c:ser>
        <c:ser>
          <c:idx val="4"/>
          <c:order val="4"/>
          <c:tx>
            <c:v>LaSRC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accent5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'B5'!$AB$24:$AB$28</c:f>
              <c:numCache>
                <c:formatCode>0</c:formatCode>
                <c:ptCount val="5"/>
                <c:pt idx="0">
                  <c:v>1826.4</c:v>
                </c:pt>
                <c:pt idx="1">
                  <c:v>1917.8</c:v>
                </c:pt>
                <c:pt idx="2">
                  <c:v>2009.2</c:v>
                </c:pt>
                <c:pt idx="3">
                  <c:v>2090</c:v>
                </c:pt>
                <c:pt idx="4">
                  <c:v>2167.4</c:v>
                </c:pt>
              </c:numCache>
            </c:numRef>
          </c:xVal>
          <c:yVal>
            <c:numRef>
              <c:f>'B5'!$X$24:$X$28</c:f>
              <c:numCache>
                <c:formatCode>0.00</c:formatCode>
                <c:ptCount val="5"/>
                <c:pt idx="0">
                  <c:v>1.4172399999999996</c:v>
                </c:pt>
                <c:pt idx="1">
                  <c:v>9.7649999999999864</c:v>
                </c:pt>
                <c:pt idx="2">
                  <c:v>34.365800000000036</c:v>
                </c:pt>
                <c:pt idx="3">
                  <c:v>64.262399999999843</c:v>
                </c:pt>
                <c:pt idx="4">
                  <c:v>85.451039999999978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FC3-44DF-86B5-A47805D9B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9147231331812914"/>
          <c:y val="0.25396835812190138"/>
          <c:w val="0.23257589630048889"/>
          <c:h val="0.3906277340332458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'B5'!$C$6:$C$7</c:f>
              <c:numCache>
                <c:formatCode>General</c:formatCode>
                <c:ptCount val="2"/>
                <c:pt idx="0">
                  <c:v>1900</c:v>
                </c:pt>
                <c:pt idx="1">
                  <c:v>1930</c:v>
                </c:pt>
              </c:numCache>
            </c:numRef>
          </c:xVal>
          <c:yVal>
            <c:numRef>
              <c:f>'B5'!$D$6:$D$7</c:f>
              <c:numCache>
                <c:formatCode>General</c:formatCode>
                <c:ptCount val="2"/>
                <c:pt idx="0">
                  <c:v>1.011980544</c:v>
                </c:pt>
                <c:pt idx="1">
                  <c:v>2.0206966340000001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12-4C82-8B83-B9C90F0582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'B5'!$F$6:$F$7</c:f>
              <c:numCache>
                <c:formatCode>General</c:formatCode>
                <c:ptCount val="2"/>
                <c:pt idx="0">
                  <c:v>1804</c:v>
                </c:pt>
                <c:pt idx="1">
                  <c:v>1836</c:v>
                </c:pt>
              </c:numCache>
            </c:numRef>
          </c:xVal>
          <c:yVal>
            <c:numRef>
              <c:f>'B5'!$G$6:$G$7</c:f>
              <c:numCache>
                <c:formatCode>General</c:formatCode>
                <c:ptCount val="2"/>
                <c:pt idx="0">
                  <c:v>1.0185094509999999</c:v>
                </c:pt>
                <c:pt idx="1">
                  <c:v>2.0011099140000002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60-4A6A-A65D-1138656D2B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'B5'!$I$6:$I$7</c:f>
              <c:numCache>
                <c:formatCode>General</c:formatCode>
                <c:ptCount val="2"/>
                <c:pt idx="0">
                  <c:v>1873</c:v>
                </c:pt>
                <c:pt idx="1">
                  <c:v>1904</c:v>
                </c:pt>
              </c:numCache>
            </c:numRef>
          </c:xVal>
          <c:yVal>
            <c:numRef>
              <c:f>'B5'!$J$6:$J$7</c:f>
              <c:numCache>
                <c:formatCode>General</c:formatCode>
                <c:ptCount val="2"/>
                <c:pt idx="0">
                  <c:v>1.005451637</c:v>
                </c:pt>
                <c:pt idx="1">
                  <c:v>2.0239610880000001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F5-48B4-8A0E-CF19853A3C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'B5'!$C$10:$C$11</c:f>
              <c:numCache>
                <c:formatCode>General</c:formatCode>
                <c:ptCount val="2"/>
                <c:pt idx="0">
                  <c:v>1969</c:v>
                </c:pt>
                <c:pt idx="1">
                  <c:v>2003</c:v>
                </c:pt>
              </c:numCache>
            </c:numRef>
          </c:xVal>
          <c:yVal>
            <c:numRef>
              <c:f>'B5'!$D$10:$D$11</c:f>
              <c:numCache>
                <c:formatCode>General</c:formatCode>
                <c:ptCount val="2"/>
                <c:pt idx="0">
                  <c:v>5.0827538929999996</c:v>
                </c:pt>
                <c:pt idx="1">
                  <c:v>10.01207848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C2-466D-ACFD-A44B02134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'B5'!$F$10:$F$11</c:f>
              <c:numCache>
                <c:formatCode>General</c:formatCode>
                <c:ptCount val="2"/>
                <c:pt idx="0">
                  <c:v>1879</c:v>
                </c:pt>
                <c:pt idx="1">
                  <c:v>1916</c:v>
                </c:pt>
              </c:numCache>
            </c:numRef>
          </c:xVal>
          <c:yVal>
            <c:numRef>
              <c:f>'B5'!$G$10:$G$11</c:f>
              <c:numCache>
                <c:formatCode>General</c:formatCode>
                <c:ptCount val="2"/>
                <c:pt idx="0">
                  <c:v>5.0827538929999996</c:v>
                </c:pt>
                <c:pt idx="1">
                  <c:v>10.15571443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93-4820-B9B5-FCFD86709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'B5'!$I$10:$I$11</c:f>
              <c:numCache>
                <c:formatCode>General</c:formatCode>
                <c:ptCount val="2"/>
                <c:pt idx="0">
                  <c:v>1944</c:v>
                </c:pt>
                <c:pt idx="1">
                  <c:v>1979</c:v>
                </c:pt>
              </c:numCache>
            </c:numRef>
          </c:xVal>
          <c:yVal>
            <c:numRef>
              <c:f>'B5'!$J$10:$J$11</c:f>
              <c:numCache>
                <c:formatCode>General</c:formatCode>
                <c:ptCount val="2"/>
                <c:pt idx="0">
                  <c:v>5.0403159989999997</c:v>
                </c:pt>
                <c:pt idx="1">
                  <c:v>10.03492965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E0F-4A0C-A7C3-16D7D5DD39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'B5'!$C$15:$C$16</c:f>
              <c:numCache>
                <c:formatCode>General</c:formatCode>
                <c:ptCount val="2"/>
                <c:pt idx="0">
                  <c:v>2076</c:v>
                </c:pt>
                <c:pt idx="1">
                  <c:v>2089</c:v>
                </c:pt>
              </c:numCache>
            </c:numRef>
          </c:xVal>
          <c:yVal>
            <c:numRef>
              <c:f>'B5'!$D$15:$D$16</c:f>
              <c:numCache>
                <c:formatCode>General</c:formatCode>
                <c:ptCount val="2"/>
                <c:pt idx="0">
                  <c:v>30.313713969999998</c:v>
                </c:pt>
                <c:pt idx="1">
                  <c:v>35.00799791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0A-4456-8C14-4F2163EA57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L9 NIR, 7-29-23, Lake</a:t>
            </a:r>
            <a:r>
              <a:rPr lang="en-US" baseline="0"/>
              <a:t> Newell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7961190369179"/>
          <c:y val="0.12962962962962962"/>
          <c:w val="0.79172201783445151"/>
          <c:h val="0.70278579760863213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'B5'!$C$6:$C$28</c:f>
              <c:numCache>
                <c:formatCode>General</c:formatCode>
                <c:ptCount val="23"/>
                <c:pt idx="0">
                  <c:v>1900</c:v>
                </c:pt>
                <c:pt idx="1">
                  <c:v>1930</c:v>
                </c:pt>
                <c:pt idx="2">
                  <c:v>1947</c:v>
                </c:pt>
                <c:pt idx="3">
                  <c:v>1959</c:v>
                </c:pt>
                <c:pt idx="4">
                  <c:v>1969</c:v>
                </c:pt>
                <c:pt idx="5">
                  <c:v>2003</c:v>
                </c:pt>
                <c:pt idx="6">
                  <c:v>2026</c:v>
                </c:pt>
                <c:pt idx="7">
                  <c:v>2045</c:v>
                </c:pt>
                <c:pt idx="8">
                  <c:v>2061</c:v>
                </c:pt>
                <c:pt idx="9">
                  <c:v>2076</c:v>
                </c:pt>
                <c:pt idx="10">
                  <c:v>2089</c:v>
                </c:pt>
                <c:pt idx="11">
                  <c:v>2102</c:v>
                </c:pt>
                <c:pt idx="12">
                  <c:v>2115</c:v>
                </c:pt>
                <c:pt idx="13">
                  <c:v>2128</c:v>
                </c:pt>
                <c:pt idx="14">
                  <c:v>2142</c:v>
                </c:pt>
                <c:pt idx="15">
                  <c:v>2155</c:v>
                </c:pt>
                <c:pt idx="16">
                  <c:v>2170</c:v>
                </c:pt>
                <c:pt idx="17">
                  <c:v>2185</c:v>
                </c:pt>
                <c:pt idx="18">
                  <c:v>2201</c:v>
                </c:pt>
                <c:pt idx="19">
                  <c:v>2220</c:v>
                </c:pt>
                <c:pt idx="20">
                  <c:v>2240</c:v>
                </c:pt>
                <c:pt idx="21">
                  <c:v>2267</c:v>
                </c:pt>
                <c:pt idx="22">
                  <c:v>2307</c:v>
                </c:pt>
              </c:numCache>
            </c:numRef>
          </c:xVal>
          <c:yVal>
            <c:numRef>
              <c:f>'B5'!$D$6:$D$28</c:f>
              <c:numCache>
                <c:formatCode>General</c:formatCode>
                <c:ptCount val="23"/>
                <c:pt idx="0">
                  <c:v>1.011980544</c:v>
                </c:pt>
                <c:pt idx="1">
                  <c:v>2.0206966340000001</c:v>
                </c:pt>
                <c:pt idx="2">
                  <c:v>3.0587928049999999</c:v>
                </c:pt>
                <c:pt idx="3">
                  <c:v>4.0315999089999996</c:v>
                </c:pt>
                <c:pt idx="4">
                  <c:v>5.0827538929999996</c:v>
                </c:pt>
                <c:pt idx="5">
                  <c:v>10.01207848</c:v>
                </c:pt>
                <c:pt idx="6">
                  <c:v>15.04586557</c:v>
                </c:pt>
                <c:pt idx="7">
                  <c:v>20.157999539999999</c:v>
                </c:pt>
                <c:pt idx="8">
                  <c:v>25.113439750000001</c:v>
                </c:pt>
                <c:pt idx="9">
                  <c:v>30.313713969999998</c:v>
                </c:pt>
                <c:pt idx="10">
                  <c:v>35.00799791</c:v>
                </c:pt>
                <c:pt idx="11">
                  <c:v>40.113602980000003</c:v>
                </c:pt>
                <c:pt idx="12">
                  <c:v>45.202885780000003</c:v>
                </c:pt>
                <c:pt idx="13">
                  <c:v>50.06365684</c:v>
                </c:pt>
                <c:pt idx="14">
                  <c:v>55.303104500000003</c:v>
                </c:pt>
                <c:pt idx="15">
                  <c:v>60.036561880000001</c:v>
                </c:pt>
                <c:pt idx="16">
                  <c:v>65.272745080000007</c:v>
                </c:pt>
                <c:pt idx="17">
                  <c:v>70.107400519999999</c:v>
                </c:pt>
                <c:pt idx="18">
                  <c:v>75.088956350000004</c:v>
                </c:pt>
                <c:pt idx="19">
                  <c:v>80.210883690000003</c:v>
                </c:pt>
                <c:pt idx="20">
                  <c:v>85.016159040000005</c:v>
                </c:pt>
                <c:pt idx="21">
                  <c:v>90.157673099999997</c:v>
                </c:pt>
                <c:pt idx="22">
                  <c:v>95.028237520000005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C1-4A06-A3F6-FAB7AC348DE5}"/>
            </c:ext>
          </c:extLst>
        </c:ser>
        <c:ser>
          <c:idx val="1"/>
          <c:order val="1"/>
          <c:tx>
            <c:v>CMAC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07C1-4A06-A3F6-FAB7AC348DE5}"/>
              </c:ext>
            </c:extLst>
          </c:dPt>
          <c:xVal>
            <c:numRef>
              <c:f>'B5'!$F$6:$F$28</c:f>
              <c:numCache>
                <c:formatCode>General</c:formatCode>
                <c:ptCount val="23"/>
                <c:pt idx="0">
                  <c:v>1804</c:v>
                </c:pt>
                <c:pt idx="1">
                  <c:v>1836</c:v>
                </c:pt>
                <c:pt idx="2">
                  <c:v>1855</c:v>
                </c:pt>
                <c:pt idx="3">
                  <c:v>1868</c:v>
                </c:pt>
                <c:pt idx="4">
                  <c:v>1879</c:v>
                </c:pt>
                <c:pt idx="5">
                  <c:v>1916</c:v>
                </c:pt>
                <c:pt idx="6">
                  <c:v>1940</c:v>
                </c:pt>
                <c:pt idx="7">
                  <c:v>1960</c:v>
                </c:pt>
                <c:pt idx="8">
                  <c:v>1977</c:v>
                </c:pt>
                <c:pt idx="9">
                  <c:v>1993</c:v>
                </c:pt>
                <c:pt idx="10">
                  <c:v>2008</c:v>
                </c:pt>
                <c:pt idx="11">
                  <c:v>2021</c:v>
                </c:pt>
                <c:pt idx="12">
                  <c:v>2035</c:v>
                </c:pt>
                <c:pt idx="13">
                  <c:v>2049</c:v>
                </c:pt>
                <c:pt idx="14">
                  <c:v>2064</c:v>
                </c:pt>
                <c:pt idx="15">
                  <c:v>2078</c:v>
                </c:pt>
                <c:pt idx="16">
                  <c:v>2094</c:v>
                </c:pt>
                <c:pt idx="17">
                  <c:v>2110</c:v>
                </c:pt>
                <c:pt idx="18">
                  <c:v>2127</c:v>
                </c:pt>
                <c:pt idx="19">
                  <c:v>2147</c:v>
                </c:pt>
                <c:pt idx="20">
                  <c:v>2169</c:v>
                </c:pt>
                <c:pt idx="21">
                  <c:v>2197</c:v>
                </c:pt>
                <c:pt idx="22">
                  <c:v>2240</c:v>
                </c:pt>
              </c:numCache>
            </c:numRef>
          </c:xVal>
          <c:yVal>
            <c:numRef>
              <c:f>'B5'!$G$6:$G$28</c:f>
              <c:numCache>
                <c:formatCode>General</c:formatCode>
                <c:ptCount val="23"/>
                <c:pt idx="0">
                  <c:v>1.0185094509999999</c:v>
                </c:pt>
                <c:pt idx="1">
                  <c:v>2.0011099140000002</c:v>
                </c:pt>
                <c:pt idx="2">
                  <c:v>3.0196193650000001</c:v>
                </c:pt>
                <c:pt idx="3">
                  <c:v>4.0348643620000004</c:v>
                </c:pt>
                <c:pt idx="4">
                  <c:v>5.0827538929999996</c:v>
                </c:pt>
                <c:pt idx="5">
                  <c:v>10.15571443</c:v>
                </c:pt>
                <c:pt idx="6">
                  <c:v>15.09809682</c:v>
                </c:pt>
                <c:pt idx="7">
                  <c:v>20.177586260000002</c:v>
                </c:pt>
                <c:pt idx="8">
                  <c:v>25.080795219999999</c:v>
                </c:pt>
                <c:pt idx="9">
                  <c:v>30.281069429999999</c:v>
                </c:pt>
                <c:pt idx="10">
                  <c:v>35.344236610000003</c:v>
                </c:pt>
                <c:pt idx="11">
                  <c:v>40.133189700000003</c:v>
                </c:pt>
                <c:pt idx="12">
                  <c:v>45.251852579999998</c:v>
                </c:pt>
                <c:pt idx="13">
                  <c:v>50.128945909999999</c:v>
                </c:pt>
                <c:pt idx="14">
                  <c:v>55.339013479999998</c:v>
                </c:pt>
                <c:pt idx="15">
                  <c:v>60.088793129999999</c:v>
                </c:pt>
                <c:pt idx="16">
                  <c:v>65.272745080000007</c:v>
                </c:pt>
                <c:pt idx="17">
                  <c:v>70.107400519999999</c:v>
                </c:pt>
                <c:pt idx="18">
                  <c:v>75.095485260000004</c:v>
                </c:pt>
                <c:pt idx="19">
                  <c:v>80.230470409999995</c:v>
                </c:pt>
                <c:pt idx="20">
                  <c:v>85.130414909999999</c:v>
                </c:pt>
                <c:pt idx="21">
                  <c:v>90.121764110000001</c:v>
                </c:pt>
                <c:pt idx="22">
                  <c:v>95.024973070000001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7C1-4A06-A3F6-FAB7AC348DE5}"/>
            </c:ext>
          </c:extLst>
        </c:ser>
        <c:ser>
          <c:idx val="2"/>
          <c:order val="2"/>
          <c:tx>
            <c:v>LaSRC</c:v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'B5'!$I$6:$I$28</c:f>
              <c:numCache>
                <c:formatCode>General</c:formatCode>
                <c:ptCount val="23"/>
                <c:pt idx="0">
                  <c:v>1873</c:v>
                </c:pt>
                <c:pt idx="1">
                  <c:v>1904</c:v>
                </c:pt>
                <c:pt idx="2">
                  <c:v>1921</c:v>
                </c:pt>
                <c:pt idx="3">
                  <c:v>1934</c:v>
                </c:pt>
                <c:pt idx="4">
                  <c:v>1944</c:v>
                </c:pt>
                <c:pt idx="5">
                  <c:v>1979</c:v>
                </c:pt>
                <c:pt idx="6">
                  <c:v>2003</c:v>
                </c:pt>
                <c:pt idx="7">
                  <c:v>2022</c:v>
                </c:pt>
                <c:pt idx="8">
                  <c:v>2038</c:v>
                </c:pt>
                <c:pt idx="9">
                  <c:v>2053</c:v>
                </c:pt>
                <c:pt idx="10">
                  <c:v>2067</c:v>
                </c:pt>
                <c:pt idx="11">
                  <c:v>2080</c:v>
                </c:pt>
                <c:pt idx="12">
                  <c:v>2093</c:v>
                </c:pt>
                <c:pt idx="13">
                  <c:v>2107</c:v>
                </c:pt>
                <c:pt idx="14">
                  <c:v>2120</c:v>
                </c:pt>
                <c:pt idx="15">
                  <c:v>2135</c:v>
                </c:pt>
                <c:pt idx="16">
                  <c:v>2149</c:v>
                </c:pt>
                <c:pt idx="17">
                  <c:v>2165</c:v>
                </c:pt>
                <c:pt idx="18">
                  <c:v>2182</c:v>
                </c:pt>
                <c:pt idx="19">
                  <c:v>2201</c:v>
                </c:pt>
                <c:pt idx="20">
                  <c:v>2222</c:v>
                </c:pt>
                <c:pt idx="21">
                  <c:v>2249</c:v>
                </c:pt>
                <c:pt idx="22">
                  <c:v>2290</c:v>
                </c:pt>
              </c:numCache>
            </c:numRef>
          </c:xVal>
          <c:yVal>
            <c:numRef>
              <c:f>'B5'!$J$6:$J$28</c:f>
              <c:numCache>
                <c:formatCode>General</c:formatCode>
                <c:ptCount val="23"/>
                <c:pt idx="0">
                  <c:v>1.005451637</c:v>
                </c:pt>
                <c:pt idx="1">
                  <c:v>2.0239610880000001</c:v>
                </c:pt>
                <c:pt idx="2">
                  <c:v>3.0424705379999999</c:v>
                </c:pt>
                <c:pt idx="3">
                  <c:v>4.0642444419999997</c:v>
                </c:pt>
                <c:pt idx="4">
                  <c:v>5.0403159989999997</c:v>
                </c:pt>
                <c:pt idx="5">
                  <c:v>10.03492965</c:v>
                </c:pt>
                <c:pt idx="6">
                  <c:v>15.169914800000001</c:v>
                </c:pt>
                <c:pt idx="7">
                  <c:v>20.24940424</c:v>
                </c:pt>
                <c:pt idx="8">
                  <c:v>25.077530769999999</c:v>
                </c:pt>
                <c:pt idx="9">
                  <c:v>30.323507330000002</c:v>
                </c:pt>
                <c:pt idx="10">
                  <c:v>35.249567460000002</c:v>
                </c:pt>
                <c:pt idx="11">
                  <c:v>40.276825649999999</c:v>
                </c:pt>
                <c:pt idx="12">
                  <c:v>45.16697679</c:v>
                </c:pt>
                <c:pt idx="13">
                  <c:v>50.331342020000001</c:v>
                </c:pt>
                <c:pt idx="14">
                  <c:v>55.028890410000002</c:v>
                </c:pt>
                <c:pt idx="15">
                  <c:v>60.398916200000002</c:v>
                </c:pt>
                <c:pt idx="16">
                  <c:v>65.197662649999998</c:v>
                </c:pt>
                <c:pt idx="17">
                  <c:v>70.107400519999999</c:v>
                </c:pt>
                <c:pt idx="18">
                  <c:v>75.330525899999998</c:v>
                </c:pt>
                <c:pt idx="19">
                  <c:v>80.250057130000002</c:v>
                </c:pt>
                <c:pt idx="20">
                  <c:v>85.169588349999998</c:v>
                </c:pt>
                <c:pt idx="21">
                  <c:v>90.095648479999994</c:v>
                </c:pt>
                <c:pt idx="22">
                  <c:v>95.031501969999994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7C1-4A06-A3F6-FAB7AC348DE5}"/>
            </c:ext>
          </c:extLst>
        </c:ser>
        <c:ser>
          <c:idx val="3"/>
          <c:order val="3"/>
          <c:tx>
            <c:v>CMAC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'B5'!$Y$24:$Y$28</c:f>
              <c:numCache>
                <c:formatCode>0</c:formatCode>
                <c:ptCount val="5"/>
                <c:pt idx="0">
                  <c:v>1819.2</c:v>
                </c:pt>
                <c:pt idx="1">
                  <c:v>1913</c:v>
                </c:pt>
                <c:pt idx="2">
                  <c:v>2006</c:v>
                </c:pt>
                <c:pt idx="3">
                  <c:v>2091.1999999999998</c:v>
                </c:pt>
                <c:pt idx="4">
                  <c:v>2171.1999999999998</c:v>
                </c:pt>
              </c:numCache>
            </c:numRef>
          </c:xVal>
          <c:yVal>
            <c:numRef>
              <c:f>'B5'!$X$24:$X$28</c:f>
              <c:numCache>
                <c:formatCode>0.00</c:formatCode>
                <c:ptCount val="5"/>
                <c:pt idx="0">
                  <c:v>1.4172399999999996</c:v>
                </c:pt>
                <c:pt idx="1">
                  <c:v>9.7649999999999864</c:v>
                </c:pt>
                <c:pt idx="2">
                  <c:v>34.365800000000036</c:v>
                </c:pt>
                <c:pt idx="3">
                  <c:v>64.262399999999843</c:v>
                </c:pt>
                <c:pt idx="4">
                  <c:v>85.451039999999978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7C1-4A06-A3F6-FAB7AC348DE5}"/>
            </c:ext>
          </c:extLst>
        </c:ser>
        <c:ser>
          <c:idx val="4"/>
          <c:order val="4"/>
          <c:tx>
            <c:v>LaSRC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accent5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'B5'!$AB$24:$AB$28</c:f>
              <c:numCache>
                <c:formatCode>0</c:formatCode>
                <c:ptCount val="5"/>
                <c:pt idx="0">
                  <c:v>1826.4</c:v>
                </c:pt>
                <c:pt idx="1">
                  <c:v>1917.8</c:v>
                </c:pt>
                <c:pt idx="2">
                  <c:v>2009.2</c:v>
                </c:pt>
                <c:pt idx="3">
                  <c:v>2090</c:v>
                </c:pt>
                <c:pt idx="4">
                  <c:v>2167.4</c:v>
                </c:pt>
              </c:numCache>
            </c:numRef>
          </c:xVal>
          <c:yVal>
            <c:numRef>
              <c:f>'B5'!$X$24:$X$28</c:f>
              <c:numCache>
                <c:formatCode>0.00</c:formatCode>
                <c:ptCount val="5"/>
                <c:pt idx="0">
                  <c:v>1.4172399999999996</c:v>
                </c:pt>
                <c:pt idx="1">
                  <c:v>9.7649999999999864</c:v>
                </c:pt>
                <c:pt idx="2">
                  <c:v>34.365800000000036</c:v>
                </c:pt>
                <c:pt idx="3">
                  <c:v>64.262399999999843</c:v>
                </c:pt>
                <c:pt idx="4">
                  <c:v>85.451039999999978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7C1-4A06-A3F6-FAB7AC348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9147231331812914"/>
          <c:y val="0.25396835812190138"/>
          <c:w val="0.23257589630048889"/>
          <c:h val="0.3906277340332458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'B5'!$F$15:$F$16</c:f>
              <c:numCache>
                <c:formatCode>General</c:formatCode>
                <c:ptCount val="2"/>
                <c:pt idx="0">
                  <c:v>1993</c:v>
                </c:pt>
                <c:pt idx="1">
                  <c:v>2008</c:v>
                </c:pt>
              </c:numCache>
            </c:numRef>
          </c:xVal>
          <c:yVal>
            <c:numRef>
              <c:f>'B5'!$G$15:$G$16</c:f>
              <c:numCache>
                <c:formatCode>General</c:formatCode>
                <c:ptCount val="2"/>
                <c:pt idx="0">
                  <c:v>30.281069429999999</c:v>
                </c:pt>
                <c:pt idx="1">
                  <c:v>35.344236610000003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8E-460D-8121-2330A49DD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'B5'!$I$15:$I$16</c:f>
              <c:numCache>
                <c:formatCode>General</c:formatCode>
                <c:ptCount val="2"/>
                <c:pt idx="0">
                  <c:v>2053</c:v>
                </c:pt>
                <c:pt idx="1">
                  <c:v>2067</c:v>
                </c:pt>
              </c:numCache>
            </c:numRef>
          </c:xVal>
          <c:yVal>
            <c:numRef>
              <c:f>'B5'!$J$15:$J$16</c:f>
              <c:numCache>
                <c:formatCode>General</c:formatCode>
                <c:ptCount val="2"/>
                <c:pt idx="0">
                  <c:v>30.323507330000002</c:v>
                </c:pt>
                <c:pt idx="1">
                  <c:v>35.249567460000002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761-4090-865C-967064EF25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'B5'!$C$21:$C$22</c:f>
              <c:numCache>
                <c:formatCode>General</c:formatCode>
                <c:ptCount val="2"/>
                <c:pt idx="0">
                  <c:v>2155</c:v>
                </c:pt>
                <c:pt idx="1">
                  <c:v>2170</c:v>
                </c:pt>
              </c:numCache>
            </c:numRef>
          </c:xVal>
          <c:yVal>
            <c:numRef>
              <c:f>'B5'!$D$21:$D$22</c:f>
              <c:numCache>
                <c:formatCode>General</c:formatCode>
                <c:ptCount val="2"/>
                <c:pt idx="0">
                  <c:v>60.036561880000001</c:v>
                </c:pt>
                <c:pt idx="1">
                  <c:v>65.272745080000007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A2-4A07-B7EB-3386FA4ED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'B5'!$C$26:$C$27</c:f>
              <c:numCache>
                <c:formatCode>General</c:formatCode>
                <c:ptCount val="2"/>
                <c:pt idx="0">
                  <c:v>2240</c:v>
                </c:pt>
                <c:pt idx="1">
                  <c:v>2267</c:v>
                </c:pt>
              </c:numCache>
            </c:numRef>
          </c:xVal>
          <c:yVal>
            <c:numRef>
              <c:f>'B5'!$D$26:$D$27</c:f>
              <c:numCache>
                <c:formatCode>General</c:formatCode>
                <c:ptCount val="2"/>
                <c:pt idx="0">
                  <c:v>85.016159040000005</c:v>
                </c:pt>
                <c:pt idx="1">
                  <c:v>90.157673099999997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5A-4C8B-B0E9-1207E74905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'B5'!$F$21:$F$22</c:f>
              <c:numCache>
                <c:formatCode>General</c:formatCode>
                <c:ptCount val="2"/>
                <c:pt idx="0">
                  <c:v>2078</c:v>
                </c:pt>
                <c:pt idx="1">
                  <c:v>2094</c:v>
                </c:pt>
              </c:numCache>
            </c:numRef>
          </c:xVal>
          <c:yVal>
            <c:numRef>
              <c:f>'B5'!$G$21:$G$22</c:f>
              <c:numCache>
                <c:formatCode>General</c:formatCode>
                <c:ptCount val="2"/>
                <c:pt idx="0">
                  <c:v>60.088793129999999</c:v>
                </c:pt>
                <c:pt idx="1">
                  <c:v>65.272745080000007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EA-4EA4-B364-EFAABE056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'B5'!$I$21:$I$22</c:f>
              <c:numCache>
                <c:formatCode>General</c:formatCode>
                <c:ptCount val="2"/>
                <c:pt idx="0">
                  <c:v>2135</c:v>
                </c:pt>
                <c:pt idx="1">
                  <c:v>2149</c:v>
                </c:pt>
              </c:numCache>
            </c:numRef>
          </c:xVal>
          <c:yVal>
            <c:numRef>
              <c:f>'B5'!$J$21:$J$22</c:f>
              <c:numCache>
                <c:formatCode>General</c:formatCode>
                <c:ptCount val="2"/>
                <c:pt idx="0">
                  <c:v>60.398916200000002</c:v>
                </c:pt>
                <c:pt idx="1">
                  <c:v>65.197662649999998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2E-4497-BCA8-FA67B552A6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'B5'!$F$26:$F$27</c:f>
              <c:numCache>
                <c:formatCode>General</c:formatCode>
                <c:ptCount val="2"/>
                <c:pt idx="0">
                  <c:v>2169</c:v>
                </c:pt>
                <c:pt idx="1">
                  <c:v>2197</c:v>
                </c:pt>
              </c:numCache>
            </c:numRef>
          </c:xVal>
          <c:yVal>
            <c:numRef>
              <c:f>'B5'!$G$26:$G$27</c:f>
              <c:numCache>
                <c:formatCode>General</c:formatCode>
                <c:ptCount val="2"/>
                <c:pt idx="0">
                  <c:v>85.130414909999999</c:v>
                </c:pt>
                <c:pt idx="1">
                  <c:v>90.121764110000001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439-4508-873D-881881ED8B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NIR 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40642303433002"/>
          <c:y val="0.22008771929824567"/>
          <c:w val="0.77718715393133997"/>
          <c:h val="0.576418704240917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'B5'!$I$26:$I$27</c:f>
              <c:numCache>
                <c:formatCode>General</c:formatCode>
                <c:ptCount val="2"/>
                <c:pt idx="0">
                  <c:v>2222</c:v>
                </c:pt>
                <c:pt idx="1">
                  <c:v>2249</c:v>
                </c:pt>
              </c:numCache>
            </c:numRef>
          </c:xVal>
          <c:yVal>
            <c:numRef>
              <c:f>'B5'!$J$26:$J$27</c:f>
              <c:numCache>
                <c:formatCode>General</c:formatCode>
                <c:ptCount val="2"/>
                <c:pt idx="0">
                  <c:v>85.169588349999998</c:v>
                </c:pt>
                <c:pt idx="1">
                  <c:v>90.095648479999994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76-4056-A5F8-CCFF05B529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L9,</a:t>
            </a:r>
            <a:r>
              <a:rPr lang="en-US" baseline="0"/>
              <a:t> </a:t>
            </a:r>
            <a:r>
              <a:rPr lang="en-US"/>
              <a:t>Lake</a:t>
            </a:r>
            <a:r>
              <a:rPr lang="en-US" baseline="0"/>
              <a:t> Newell Blue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7961190369179"/>
          <c:y val="0.12962962962962962"/>
          <c:w val="0.79172201783445151"/>
          <c:h val="0.70278579760863213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'B2'!$C$6:$C$28</c:f>
              <c:numCache>
                <c:formatCode>General</c:formatCode>
                <c:ptCount val="23"/>
                <c:pt idx="0">
                  <c:v>1201</c:v>
                </c:pt>
                <c:pt idx="1">
                  <c:v>1215</c:v>
                </c:pt>
                <c:pt idx="2">
                  <c:v>1223</c:v>
                </c:pt>
                <c:pt idx="3">
                  <c:v>1229</c:v>
                </c:pt>
                <c:pt idx="4">
                  <c:v>1232</c:v>
                </c:pt>
                <c:pt idx="5">
                  <c:v>1246</c:v>
                </c:pt>
                <c:pt idx="6">
                  <c:v>1254</c:v>
                </c:pt>
                <c:pt idx="7">
                  <c:v>1261</c:v>
                </c:pt>
                <c:pt idx="8">
                  <c:v>1266</c:v>
                </c:pt>
                <c:pt idx="9">
                  <c:v>1271</c:v>
                </c:pt>
                <c:pt idx="10">
                  <c:v>1276</c:v>
                </c:pt>
                <c:pt idx="11">
                  <c:v>1280</c:v>
                </c:pt>
                <c:pt idx="12">
                  <c:v>1284</c:v>
                </c:pt>
                <c:pt idx="13">
                  <c:v>1289</c:v>
                </c:pt>
                <c:pt idx="14">
                  <c:v>1293</c:v>
                </c:pt>
                <c:pt idx="15">
                  <c:v>1297</c:v>
                </c:pt>
                <c:pt idx="16">
                  <c:v>1302</c:v>
                </c:pt>
                <c:pt idx="17">
                  <c:v>1307</c:v>
                </c:pt>
                <c:pt idx="18">
                  <c:v>1312</c:v>
                </c:pt>
                <c:pt idx="19">
                  <c:v>1318</c:v>
                </c:pt>
                <c:pt idx="20">
                  <c:v>1325</c:v>
                </c:pt>
                <c:pt idx="21">
                  <c:v>1333</c:v>
                </c:pt>
                <c:pt idx="22">
                  <c:v>1347</c:v>
                </c:pt>
              </c:numCache>
            </c:numRef>
          </c:xVal>
          <c:yVal>
            <c:numRef>
              <c:f>'B2'!$D$6:$D$28</c:f>
              <c:numCache>
                <c:formatCode>General</c:formatCode>
                <c:ptCount val="23"/>
                <c:pt idx="0">
                  <c:v>1.0283028110000001</c:v>
                </c:pt>
                <c:pt idx="1">
                  <c:v>2.0566056210000001</c:v>
                </c:pt>
                <c:pt idx="2">
                  <c:v>3.0457349919999999</c:v>
                </c:pt>
                <c:pt idx="3">
                  <c:v>4.2242026570000002</c:v>
                </c:pt>
                <c:pt idx="4">
                  <c:v>5.0403159989999997</c:v>
                </c:pt>
                <c:pt idx="5">
                  <c:v>10.459308589999999</c:v>
                </c:pt>
                <c:pt idx="6">
                  <c:v>15.55185584</c:v>
                </c:pt>
                <c:pt idx="7">
                  <c:v>20.654196450000001</c:v>
                </c:pt>
                <c:pt idx="8">
                  <c:v>25.270133520000002</c:v>
                </c:pt>
                <c:pt idx="9">
                  <c:v>30.010119809999999</c:v>
                </c:pt>
                <c:pt idx="10">
                  <c:v>35.572748339999997</c:v>
                </c:pt>
                <c:pt idx="11">
                  <c:v>40.195214309999997</c:v>
                </c:pt>
                <c:pt idx="12">
                  <c:v>45.170241240000003</c:v>
                </c:pt>
                <c:pt idx="13">
                  <c:v>50.876505729999998</c:v>
                </c:pt>
                <c:pt idx="14">
                  <c:v>55.609963110000002</c:v>
                </c:pt>
                <c:pt idx="15">
                  <c:v>60.062677499999999</c:v>
                </c:pt>
                <c:pt idx="16">
                  <c:v>65.42617439</c:v>
                </c:pt>
                <c:pt idx="17">
                  <c:v>70.933307220000003</c:v>
                </c:pt>
                <c:pt idx="18" formatCode="0.00">
                  <c:v>75.510070839999997</c:v>
                </c:pt>
                <c:pt idx="19" formatCode="0.00">
                  <c:v>80.498155580000002</c:v>
                </c:pt>
                <c:pt idx="20" formatCode="0.00">
                  <c:v>85.603760649999998</c:v>
                </c:pt>
                <c:pt idx="21" formatCode="0.00">
                  <c:v>90.089119580000002</c:v>
                </c:pt>
                <c:pt idx="22" formatCode="0.00">
                  <c:v>95.126171119999995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45-443E-93F9-99145460D060}"/>
            </c:ext>
          </c:extLst>
        </c:ser>
        <c:ser>
          <c:idx val="1"/>
          <c:order val="1"/>
          <c:tx>
            <c:v>CMAC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292F-49E0-AED6-ECEF59880F7C}"/>
              </c:ext>
            </c:extLst>
          </c:dPt>
          <c:xVal>
            <c:numRef>
              <c:f>'B2'!$F$6:$F$28</c:f>
              <c:numCache>
                <c:formatCode>General</c:formatCode>
                <c:ptCount val="23"/>
                <c:pt idx="0">
                  <c:v>411</c:v>
                </c:pt>
                <c:pt idx="1">
                  <c:v>430</c:v>
                </c:pt>
                <c:pt idx="2">
                  <c:v>440</c:v>
                </c:pt>
                <c:pt idx="3">
                  <c:v>447</c:v>
                </c:pt>
                <c:pt idx="4">
                  <c:v>452</c:v>
                </c:pt>
                <c:pt idx="5">
                  <c:v>468</c:v>
                </c:pt>
                <c:pt idx="6">
                  <c:v>477</c:v>
                </c:pt>
                <c:pt idx="7">
                  <c:v>485</c:v>
                </c:pt>
                <c:pt idx="8">
                  <c:v>492</c:v>
                </c:pt>
                <c:pt idx="9">
                  <c:v>498</c:v>
                </c:pt>
                <c:pt idx="10">
                  <c:v>504</c:v>
                </c:pt>
                <c:pt idx="11">
                  <c:v>509</c:v>
                </c:pt>
                <c:pt idx="12">
                  <c:v>514</c:v>
                </c:pt>
                <c:pt idx="13">
                  <c:v>520</c:v>
                </c:pt>
                <c:pt idx="14">
                  <c:v>525</c:v>
                </c:pt>
                <c:pt idx="15">
                  <c:v>531</c:v>
                </c:pt>
                <c:pt idx="16">
                  <c:v>537</c:v>
                </c:pt>
                <c:pt idx="17">
                  <c:v>543</c:v>
                </c:pt>
                <c:pt idx="18">
                  <c:v>550</c:v>
                </c:pt>
                <c:pt idx="19">
                  <c:v>559</c:v>
                </c:pt>
                <c:pt idx="20">
                  <c:v>569</c:v>
                </c:pt>
                <c:pt idx="21">
                  <c:v>582</c:v>
                </c:pt>
                <c:pt idx="22">
                  <c:v>604</c:v>
                </c:pt>
              </c:numCache>
            </c:numRef>
          </c:xVal>
          <c:yVal>
            <c:numRef>
              <c:f>'B2'!$G$6:$G$28</c:f>
              <c:numCache>
                <c:formatCode>General</c:formatCode>
                <c:ptCount val="23"/>
                <c:pt idx="0">
                  <c:v>1.0087160900000001</c:v>
                </c:pt>
                <c:pt idx="1">
                  <c:v>2.007638821</c:v>
                </c:pt>
                <c:pt idx="2">
                  <c:v>3.0261482709999998</c:v>
                </c:pt>
                <c:pt idx="3">
                  <c:v>4.0968889759999998</c:v>
                </c:pt>
                <c:pt idx="4">
                  <c:v>5.174158587</c:v>
                </c:pt>
                <c:pt idx="5">
                  <c:v>10.49521758</c:v>
                </c:pt>
                <c:pt idx="6">
                  <c:v>15.17317925</c:v>
                </c:pt>
                <c:pt idx="7">
                  <c:v>20.295106579999999</c:v>
                </c:pt>
                <c:pt idx="8">
                  <c:v>25.544347599999998</c:v>
                </c:pt>
                <c:pt idx="9">
                  <c:v>30.597721409999998</c:v>
                </c:pt>
                <c:pt idx="10">
                  <c:v>35.74249992</c:v>
                </c:pt>
                <c:pt idx="11">
                  <c:v>40.35190807</c:v>
                </c:pt>
                <c:pt idx="12">
                  <c:v>45.193092419999999</c:v>
                </c:pt>
                <c:pt idx="13">
                  <c:v>50.768778769999997</c:v>
                </c:pt>
                <c:pt idx="14">
                  <c:v>55.404302549999997</c:v>
                </c:pt>
                <c:pt idx="15">
                  <c:v>60.643750199999999</c:v>
                </c:pt>
                <c:pt idx="16">
                  <c:v>65.56001698</c:v>
                </c:pt>
                <c:pt idx="17">
                  <c:v>70.035582539999993</c:v>
                </c:pt>
                <c:pt idx="18">
                  <c:v>75.000816110000002</c:v>
                </c:pt>
                <c:pt idx="19">
                  <c:v>80.312081739999996</c:v>
                </c:pt>
                <c:pt idx="20">
                  <c:v>85.238141870000007</c:v>
                </c:pt>
                <c:pt idx="21">
                  <c:v>90.046681680000006</c:v>
                </c:pt>
                <c:pt idx="22">
                  <c:v>95.103319949999999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545-443E-93F9-99145460D060}"/>
            </c:ext>
          </c:extLst>
        </c:ser>
        <c:ser>
          <c:idx val="2"/>
          <c:order val="2"/>
          <c:tx>
            <c:v>LaSRC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292F-49E0-AED6-ECEF59880F7C}"/>
              </c:ext>
            </c:extLst>
          </c:dPt>
          <c:xVal>
            <c:numRef>
              <c:f>'B2'!$I$6:$I$28</c:f>
              <c:numCache>
                <c:formatCode>General</c:formatCode>
                <c:ptCount val="23"/>
                <c:pt idx="0">
                  <c:v>645</c:v>
                </c:pt>
                <c:pt idx="1">
                  <c:v>660</c:v>
                </c:pt>
                <c:pt idx="2">
                  <c:v>667</c:v>
                </c:pt>
                <c:pt idx="3">
                  <c:v>673</c:v>
                </c:pt>
                <c:pt idx="4">
                  <c:v>678</c:v>
                </c:pt>
                <c:pt idx="5">
                  <c:v>694</c:v>
                </c:pt>
                <c:pt idx="6">
                  <c:v>705</c:v>
                </c:pt>
                <c:pt idx="7">
                  <c:v>715</c:v>
                </c:pt>
                <c:pt idx="8">
                  <c:v>725</c:v>
                </c:pt>
                <c:pt idx="9">
                  <c:v>734</c:v>
                </c:pt>
                <c:pt idx="10">
                  <c:v>743</c:v>
                </c:pt>
                <c:pt idx="11">
                  <c:v>751</c:v>
                </c:pt>
                <c:pt idx="12">
                  <c:v>759</c:v>
                </c:pt>
                <c:pt idx="13">
                  <c:v>767</c:v>
                </c:pt>
                <c:pt idx="14">
                  <c:v>775</c:v>
                </c:pt>
                <c:pt idx="15">
                  <c:v>783</c:v>
                </c:pt>
                <c:pt idx="16">
                  <c:v>791</c:v>
                </c:pt>
                <c:pt idx="17">
                  <c:v>799</c:v>
                </c:pt>
                <c:pt idx="18">
                  <c:v>808</c:v>
                </c:pt>
                <c:pt idx="19">
                  <c:v>817</c:v>
                </c:pt>
                <c:pt idx="20">
                  <c:v>828</c:v>
                </c:pt>
                <c:pt idx="21">
                  <c:v>840</c:v>
                </c:pt>
                <c:pt idx="22">
                  <c:v>858</c:v>
                </c:pt>
              </c:numCache>
            </c:numRef>
          </c:xVal>
          <c:yVal>
            <c:numRef>
              <c:f>'B2'!$J$6:$J$28</c:f>
              <c:numCache>
                <c:formatCode>General</c:formatCode>
                <c:ptCount val="23"/>
                <c:pt idx="0">
                  <c:v>1.005451637</c:v>
                </c:pt>
                <c:pt idx="1">
                  <c:v>2.0402833550000001</c:v>
                </c:pt>
                <c:pt idx="2">
                  <c:v>3.0489994450000002</c:v>
                </c:pt>
                <c:pt idx="3">
                  <c:v>4.0838311620000001</c:v>
                </c:pt>
                <c:pt idx="4">
                  <c:v>5.1904808539999996</c:v>
                </c:pt>
                <c:pt idx="5">
                  <c:v>10.31893709</c:v>
                </c:pt>
                <c:pt idx="6">
                  <c:v>15.085039009999999</c:v>
                </c:pt>
                <c:pt idx="7">
                  <c:v>20.007834689999999</c:v>
                </c:pt>
                <c:pt idx="8">
                  <c:v>25.289720240000001</c:v>
                </c:pt>
                <c:pt idx="9">
                  <c:v>30.170078019999998</c:v>
                </c:pt>
                <c:pt idx="10">
                  <c:v>35.406261219999998</c:v>
                </c:pt>
                <c:pt idx="11">
                  <c:v>40.139718600000002</c:v>
                </c:pt>
                <c:pt idx="12">
                  <c:v>45.189827960000002</c:v>
                </c:pt>
                <c:pt idx="13">
                  <c:v>50.49130023</c:v>
                </c:pt>
                <c:pt idx="14">
                  <c:v>55.436947080000003</c:v>
                </c:pt>
                <c:pt idx="15">
                  <c:v>60.34342049</c:v>
                </c:pt>
                <c:pt idx="16">
                  <c:v>65.465347829999999</c:v>
                </c:pt>
                <c:pt idx="17">
                  <c:v>70.012731369999997</c:v>
                </c:pt>
                <c:pt idx="18">
                  <c:v>75.261972380000003</c:v>
                </c:pt>
                <c:pt idx="19">
                  <c:v>80.292495020000004</c:v>
                </c:pt>
                <c:pt idx="20">
                  <c:v>85.469918059999998</c:v>
                </c:pt>
                <c:pt idx="21">
                  <c:v>90.275193419999994</c:v>
                </c:pt>
                <c:pt idx="22">
                  <c:v>95.214311359999996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545-443E-93F9-99145460D060}"/>
            </c:ext>
          </c:extLst>
        </c:ser>
        <c:ser>
          <c:idx val="3"/>
          <c:order val="3"/>
          <c:tx>
            <c:v>CMAC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'B2'!$Y$24:$Y$26</c:f>
              <c:numCache>
                <c:formatCode>0</c:formatCode>
                <c:ptCount val="3"/>
                <c:pt idx="0">
                  <c:v>435</c:v>
                </c:pt>
                <c:pt idx="1">
                  <c:v>514.6</c:v>
                </c:pt>
                <c:pt idx="2">
                  <c:v>564.20000000000005</c:v>
                </c:pt>
              </c:numCache>
            </c:numRef>
          </c:xVal>
          <c:yVal>
            <c:numRef>
              <c:f>'B2'!$X$24:$X$26</c:f>
              <c:numCache>
                <c:formatCode>0.00</c:formatCode>
                <c:ptCount val="3"/>
                <c:pt idx="0">
                  <c:v>2.6220000000000141</c:v>
                </c:pt>
                <c:pt idx="1">
                  <c:v>43.000360000000228</c:v>
                </c:pt>
                <c:pt idx="2">
                  <c:v>81.998000000000161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545-443E-93F9-99145460D060}"/>
            </c:ext>
          </c:extLst>
        </c:ser>
        <c:ser>
          <c:idx val="4"/>
          <c:order val="4"/>
          <c:tx>
            <c:v>LaSRC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4"/>
            <c:spPr>
              <a:solidFill>
                <a:schemeClr val="accent5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'B2'!$AB$24:$AB$26</c:f>
              <c:numCache>
                <c:formatCode>0</c:formatCode>
                <c:ptCount val="3"/>
                <c:pt idx="0">
                  <c:v>418.2</c:v>
                </c:pt>
                <c:pt idx="1">
                  <c:v>539.6</c:v>
                </c:pt>
                <c:pt idx="2">
                  <c:v>605</c:v>
                </c:pt>
              </c:numCache>
            </c:numRef>
          </c:xVal>
          <c:yVal>
            <c:numRef>
              <c:f>'B2'!$X$24:$X$26</c:f>
              <c:numCache>
                <c:formatCode>0.00</c:formatCode>
                <c:ptCount val="3"/>
                <c:pt idx="0">
                  <c:v>2.6220000000000141</c:v>
                </c:pt>
                <c:pt idx="1">
                  <c:v>43.000360000000228</c:v>
                </c:pt>
                <c:pt idx="2">
                  <c:v>81.998000000000161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545-443E-93F9-99145460D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090148879381621"/>
          <c:y val="0.17526465441819772"/>
          <c:w val="0.21143424725186308"/>
          <c:h val="0.3906277340332458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Blue CMAC</a:t>
            </a:r>
          </a:p>
        </c:rich>
      </c:tx>
      <c:layout>
        <c:manualLayout>
          <c:xMode val="edge"/>
          <c:yMode val="edge"/>
          <c:x val="0.31358962993864176"/>
          <c:y val="5.20833333333333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27998818028541"/>
          <c:y val="0.21779513888888893"/>
          <c:w val="0.75668248422589557"/>
          <c:h val="0.5808310094050744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'B2'!$F$7:$F$8</c:f>
              <c:numCache>
                <c:formatCode>General</c:formatCode>
                <c:ptCount val="2"/>
                <c:pt idx="0">
                  <c:v>430</c:v>
                </c:pt>
                <c:pt idx="1">
                  <c:v>440</c:v>
                </c:pt>
              </c:numCache>
            </c:numRef>
          </c:xVal>
          <c:yVal>
            <c:numRef>
              <c:f>'B2'!$G$7:$G$8</c:f>
              <c:numCache>
                <c:formatCode>General</c:formatCode>
                <c:ptCount val="2"/>
                <c:pt idx="0">
                  <c:v>2.007638821</c:v>
                </c:pt>
                <c:pt idx="1">
                  <c:v>3.0261482709999998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C7-49A6-9C63-55C2D90E9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Blue TOAR</a:t>
            </a:r>
          </a:p>
        </c:rich>
      </c:tx>
      <c:layout>
        <c:manualLayout>
          <c:xMode val="edge"/>
          <c:yMode val="edge"/>
          <c:x val="0.31358962993864176"/>
          <c:y val="5.20833333333333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27998818028541"/>
          <c:y val="0.21779513888888893"/>
          <c:w val="0.75668248422589557"/>
          <c:h val="0.5808310094050744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'B2'!$C$7:$C$8</c:f>
              <c:numCache>
                <c:formatCode>General</c:formatCode>
                <c:ptCount val="2"/>
                <c:pt idx="0">
                  <c:v>1215</c:v>
                </c:pt>
                <c:pt idx="1">
                  <c:v>1223</c:v>
                </c:pt>
              </c:numCache>
            </c:numRef>
          </c:xVal>
          <c:yVal>
            <c:numRef>
              <c:f>'B2'!$D$7:$D$8</c:f>
              <c:numCache>
                <c:formatCode>General</c:formatCode>
                <c:ptCount val="2"/>
                <c:pt idx="0">
                  <c:v>2.0566056210000001</c:v>
                </c:pt>
                <c:pt idx="1">
                  <c:v>3.0457349919999999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7C-4A67-B5F2-449B022373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Blue LaSRC</a:t>
            </a:r>
          </a:p>
        </c:rich>
      </c:tx>
      <c:layout>
        <c:manualLayout>
          <c:xMode val="edge"/>
          <c:yMode val="edge"/>
          <c:x val="0.31358962993864176"/>
          <c:y val="5.20833333333333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27998818028541"/>
          <c:y val="0.21779513888888893"/>
          <c:w val="0.75668248422589557"/>
          <c:h val="0.5808310094050744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'B2'!$I$7:$I$8</c:f>
              <c:numCache>
                <c:formatCode>General</c:formatCode>
                <c:ptCount val="2"/>
                <c:pt idx="0">
                  <c:v>660</c:v>
                </c:pt>
                <c:pt idx="1">
                  <c:v>667</c:v>
                </c:pt>
              </c:numCache>
            </c:numRef>
          </c:xVal>
          <c:yVal>
            <c:numRef>
              <c:f>'B2'!$J$7:$J$8</c:f>
              <c:numCache>
                <c:formatCode>General</c:formatCode>
                <c:ptCount val="2"/>
                <c:pt idx="0">
                  <c:v>2.0402833550000001</c:v>
                </c:pt>
                <c:pt idx="1">
                  <c:v>3.0489994450000002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BC-4E5B-9DED-DD5CA12063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Blue TOAR</a:t>
            </a:r>
          </a:p>
        </c:rich>
      </c:tx>
      <c:layout>
        <c:manualLayout>
          <c:xMode val="edge"/>
          <c:yMode val="edge"/>
          <c:x val="0.31358962993864176"/>
          <c:y val="5.20833333333333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27998818028541"/>
          <c:y val="0.21779513888888893"/>
          <c:w val="0.75668248422589557"/>
          <c:h val="0.5808310094050744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'B2'!$C$17:$C$18</c:f>
              <c:numCache>
                <c:formatCode>General</c:formatCode>
                <c:ptCount val="2"/>
                <c:pt idx="0">
                  <c:v>1280</c:v>
                </c:pt>
                <c:pt idx="1">
                  <c:v>1284</c:v>
                </c:pt>
              </c:numCache>
            </c:numRef>
          </c:xVal>
          <c:yVal>
            <c:numRef>
              <c:f>'B2'!$D$17:$D$18</c:f>
              <c:numCache>
                <c:formatCode>General</c:formatCode>
                <c:ptCount val="2"/>
                <c:pt idx="0">
                  <c:v>40.195214309999997</c:v>
                </c:pt>
                <c:pt idx="1">
                  <c:v>45.170241240000003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4B-40FC-9DD0-34F9C5DB0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642304"/>
        <c:axId val="2040531600"/>
      </c:scatterChart>
      <c:valAx>
        <c:axId val="193864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531600"/>
        <c:crosses val="autoZero"/>
        <c:crossBetween val="midCat"/>
      </c:valAx>
      <c:valAx>
        <c:axId val="20405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64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10" Type="http://schemas.openxmlformats.org/officeDocument/2006/relationships/chart" Target="../charts/chart14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9.xml"/><Relationship Id="rId3" Type="http://schemas.openxmlformats.org/officeDocument/2006/relationships/chart" Target="../charts/chart24.xml"/><Relationship Id="rId7" Type="http://schemas.openxmlformats.org/officeDocument/2006/relationships/chart" Target="../charts/chart28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6" Type="http://schemas.openxmlformats.org/officeDocument/2006/relationships/chart" Target="../charts/chart27.xml"/><Relationship Id="rId5" Type="http://schemas.openxmlformats.org/officeDocument/2006/relationships/chart" Target="../charts/chart26.xml"/><Relationship Id="rId10" Type="http://schemas.openxmlformats.org/officeDocument/2006/relationships/chart" Target="../charts/chart31.xml"/><Relationship Id="rId4" Type="http://schemas.openxmlformats.org/officeDocument/2006/relationships/chart" Target="../charts/chart25.xml"/><Relationship Id="rId9" Type="http://schemas.openxmlformats.org/officeDocument/2006/relationships/chart" Target="../charts/chart30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9.xml"/><Relationship Id="rId13" Type="http://schemas.openxmlformats.org/officeDocument/2006/relationships/chart" Target="../charts/chart44.xml"/><Relationship Id="rId3" Type="http://schemas.openxmlformats.org/officeDocument/2006/relationships/chart" Target="../charts/chart34.xml"/><Relationship Id="rId7" Type="http://schemas.openxmlformats.org/officeDocument/2006/relationships/chart" Target="../charts/chart38.xml"/><Relationship Id="rId12" Type="http://schemas.openxmlformats.org/officeDocument/2006/relationships/chart" Target="../charts/chart43.xml"/><Relationship Id="rId2" Type="http://schemas.openxmlformats.org/officeDocument/2006/relationships/chart" Target="../charts/chart33.xml"/><Relationship Id="rId16" Type="http://schemas.openxmlformats.org/officeDocument/2006/relationships/chart" Target="../charts/chart47.xml"/><Relationship Id="rId1" Type="http://schemas.openxmlformats.org/officeDocument/2006/relationships/chart" Target="../charts/chart32.xml"/><Relationship Id="rId6" Type="http://schemas.openxmlformats.org/officeDocument/2006/relationships/chart" Target="../charts/chart37.xml"/><Relationship Id="rId11" Type="http://schemas.openxmlformats.org/officeDocument/2006/relationships/chart" Target="../charts/chart42.xml"/><Relationship Id="rId5" Type="http://schemas.openxmlformats.org/officeDocument/2006/relationships/chart" Target="../charts/chart36.xml"/><Relationship Id="rId15" Type="http://schemas.openxmlformats.org/officeDocument/2006/relationships/chart" Target="../charts/chart46.xml"/><Relationship Id="rId10" Type="http://schemas.openxmlformats.org/officeDocument/2006/relationships/chart" Target="../charts/chart41.xml"/><Relationship Id="rId4" Type="http://schemas.openxmlformats.org/officeDocument/2006/relationships/chart" Target="../charts/chart35.xml"/><Relationship Id="rId9" Type="http://schemas.openxmlformats.org/officeDocument/2006/relationships/chart" Target="../charts/chart40.xml"/><Relationship Id="rId14" Type="http://schemas.openxmlformats.org/officeDocument/2006/relationships/chart" Target="../charts/chart4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601980</xdr:colOff>
      <xdr:row>3</xdr:row>
      <xdr:rowOff>0</xdr:rowOff>
    </xdr:from>
    <xdr:to>
      <xdr:col>23</xdr:col>
      <xdr:colOff>449580</xdr:colOff>
      <xdr:row>32</xdr:row>
      <xdr:rowOff>68580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9A7A853-ACA1-2CA2-FEF1-2C7768A20D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6780" y="594360"/>
          <a:ext cx="5943600" cy="70104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0</xdr:colOff>
      <xdr:row>38</xdr:row>
      <xdr:rowOff>0</xdr:rowOff>
    </xdr:from>
    <xdr:to>
      <xdr:col>25</xdr:col>
      <xdr:colOff>444251</xdr:colOff>
      <xdr:row>63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74B1EF3-81A4-4ACE-ADAE-375FC9FD76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9182100"/>
          <a:ext cx="7759451" cy="457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297180</xdr:colOff>
      <xdr:row>37</xdr:row>
      <xdr:rowOff>160020</xdr:rowOff>
    </xdr:from>
    <xdr:to>
      <xdr:col>22</xdr:col>
      <xdr:colOff>320040</xdr:colOff>
      <xdr:row>54</xdr:row>
      <xdr:rowOff>53340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6EE4DBC6-B607-4830-BAEB-FA5CCB75FFB0}"/>
            </a:ext>
          </a:extLst>
        </xdr:cNvPr>
        <xdr:cNvCxnSpPr/>
      </xdr:nvCxnSpPr>
      <xdr:spPr>
        <a:xfrm>
          <a:off x="7612380" y="8610600"/>
          <a:ext cx="6118860" cy="300228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</xdr:colOff>
      <xdr:row>3</xdr:row>
      <xdr:rowOff>0</xdr:rowOff>
    </xdr:from>
    <xdr:to>
      <xdr:col>8</xdr:col>
      <xdr:colOff>563880</xdr:colOff>
      <xdr:row>17</xdr:row>
      <xdr:rowOff>167640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2034BA8-6D4A-491C-A03C-0EBB1A97FB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563880</xdr:colOff>
      <xdr:row>3</xdr:row>
      <xdr:rowOff>0</xdr:rowOff>
    </xdr:from>
    <xdr:to>
      <xdr:col>14</xdr:col>
      <xdr:colOff>510540</xdr:colOff>
      <xdr:row>17</xdr:row>
      <xdr:rowOff>167640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A6D9FA5-9C9E-45AA-9AE1-ED26B5FAD3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7620</xdr:colOff>
      <xdr:row>17</xdr:row>
      <xdr:rowOff>167640</xdr:rowOff>
    </xdr:from>
    <xdr:to>
      <xdr:col>8</xdr:col>
      <xdr:colOff>563880</xdr:colOff>
      <xdr:row>32</xdr:row>
      <xdr:rowOff>137160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6E10702-004D-4A6C-876A-47BB35860E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563880</xdr:colOff>
      <xdr:row>17</xdr:row>
      <xdr:rowOff>167640</xdr:rowOff>
    </xdr:from>
    <xdr:to>
      <xdr:col>14</xdr:col>
      <xdr:colOff>510540</xdr:colOff>
      <xdr:row>32</xdr:row>
      <xdr:rowOff>137160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E6133D5-08AA-4203-BE2E-F013D8DE92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15240</xdr:colOff>
      <xdr:row>4</xdr:row>
      <xdr:rowOff>72390</xdr:rowOff>
    </xdr:from>
    <xdr:to>
      <xdr:col>28</xdr:col>
      <xdr:colOff>571500</xdr:colOff>
      <xdr:row>19</xdr:row>
      <xdr:rowOff>72390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BB3E1E5-DB18-F5A5-CDC7-5A1B4F9DD2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34</xdr:row>
      <xdr:rowOff>0</xdr:rowOff>
    </xdr:from>
    <xdr:to>
      <xdr:col>8</xdr:col>
      <xdr:colOff>472440</xdr:colOff>
      <xdr:row>42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384F35-C59F-4341-8341-DE1F74C76D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34</xdr:row>
      <xdr:rowOff>0</xdr:rowOff>
    </xdr:from>
    <xdr:to>
      <xdr:col>4</xdr:col>
      <xdr:colOff>358140</xdr:colOff>
      <xdr:row>42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D8DF6D1-616A-4BC2-8268-8B4AD3142C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34</xdr:row>
      <xdr:rowOff>0</xdr:rowOff>
    </xdr:from>
    <xdr:to>
      <xdr:col>12</xdr:col>
      <xdr:colOff>472440</xdr:colOff>
      <xdr:row>42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344EEB8-2F6B-41EE-AFA1-5F1A9606FE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601980</xdr:colOff>
      <xdr:row>45</xdr:row>
      <xdr:rowOff>0</xdr:rowOff>
    </xdr:from>
    <xdr:to>
      <xdr:col>4</xdr:col>
      <xdr:colOff>350520</xdr:colOff>
      <xdr:row>53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DE4A6E6-A7CE-42AA-9C12-0750AEFD75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0</xdr:colOff>
      <xdr:row>45</xdr:row>
      <xdr:rowOff>0</xdr:rowOff>
    </xdr:from>
    <xdr:to>
      <xdr:col>8</xdr:col>
      <xdr:colOff>472440</xdr:colOff>
      <xdr:row>53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2C4D4A43-B179-4B5F-BCD4-85E078019D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45</xdr:row>
      <xdr:rowOff>0</xdr:rowOff>
    </xdr:from>
    <xdr:to>
      <xdr:col>12</xdr:col>
      <xdr:colOff>472440</xdr:colOff>
      <xdr:row>53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BCEF733-E877-4113-8597-EE3B709F8B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56</xdr:row>
      <xdr:rowOff>53340</xdr:rowOff>
    </xdr:from>
    <xdr:to>
      <xdr:col>4</xdr:col>
      <xdr:colOff>358140</xdr:colOff>
      <xdr:row>64</xdr:row>
      <xdr:rowOff>53340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82BD0D2-7E70-4659-AE13-FB160CE264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7620</xdr:colOff>
      <xdr:row>56</xdr:row>
      <xdr:rowOff>0</xdr:rowOff>
    </xdr:from>
    <xdr:to>
      <xdr:col>8</xdr:col>
      <xdr:colOff>480060</xdr:colOff>
      <xdr:row>64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3F995F3-CD9B-49A2-8028-EC86C28FDC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7620</xdr:colOff>
      <xdr:row>56</xdr:row>
      <xdr:rowOff>0</xdr:rowOff>
    </xdr:from>
    <xdr:to>
      <xdr:col>12</xdr:col>
      <xdr:colOff>480060</xdr:colOff>
      <xdr:row>64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42C7433-2911-4615-A29D-C065A1D40F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20</xdr:col>
      <xdr:colOff>22860</xdr:colOff>
      <xdr:row>30</xdr:row>
      <xdr:rowOff>7620</xdr:rowOff>
    </xdr:from>
    <xdr:to>
      <xdr:col>20</xdr:col>
      <xdr:colOff>358140</xdr:colOff>
      <xdr:row>32</xdr:row>
      <xdr:rowOff>167640</xdr:rowOff>
    </xdr:to>
    <xdr:sp macro="" textlink="">
      <xdr:nvSpPr>
        <xdr:cNvPr id="12" name="Right Brace 11">
          <a:extLst>
            <a:ext uri="{FF2B5EF4-FFF2-40B4-BE49-F238E27FC236}">
              <a16:creationId xmlns:a16="http://schemas.microsoft.com/office/drawing/2014/main" id="{5E77B2FA-E101-A00E-05FB-679F850DBB4F}"/>
            </a:ext>
          </a:extLst>
        </xdr:cNvPr>
        <xdr:cNvSpPr/>
      </xdr:nvSpPr>
      <xdr:spPr>
        <a:xfrm>
          <a:off x="11986260" y="5562600"/>
          <a:ext cx="335280" cy="525780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20</xdr:col>
      <xdr:colOff>15240</xdr:colOff>
      <xdr:row>52</xdr:row>
      <xdr:rowOff>30480</xdr:rowOff>
    </xdr:from>
    <xdr:to>
      <xdr:col>20</xdr:col>
      <xdr:colOff>350520</xdr:colOff>
      <xdr:row>55</xdr:row>
      <xdr:rowOff>7620</xdr:rowOff>
    </xdr:to>
    <xdr:sp macro="" textlink="">
      <xdr:nvSpPr>
        <xdr:cNvPr id="13" name="Right Brace 12">
          <a:extLst>
            <a:ext uri="{FF2B5EF4-FFF2-40B4-BE49-F238E27FC236}">
              <a16:creationId xmlns:a16="http://schemas.microsoft.com/office/drawing/2014/main" id="{D8612A81-16BA-40D5-8CCE-188C6A5B3BAE}"/>
            </a:ext>
          </a:extLst>
        </xdr:cNvPr>
        <xdr:cNvSpPr/>
      </xdr:nvSpPr>
      <xdr:spPr>
        <a:xfrm>
          <a:off x="11978640" y="9608820"/>
          <a:ext cx="335280" cy="525780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20</xdr:col>
      <xdr:colOff>0</xdr:colOff>
      <xdr:row>8</xdr:row>
      <xdr:rowOff>0</xdr:rowOff>
    </xdr:from>
    <xdr:to>
      <xdr:col>20</xdr:col>
      <xdr:colOff>335280</xdr:colOff>
      <xdr:row>10</xdr:row>
      <xdr:rowOff>144780</xdr:rowOff>
    </xdr:to>
    <xdr:sp macro="" textlink="">
      <xdr:nvSpPr>
        <xdr:cNvPr id="14" name="Right Brace 13">
          <a:extLst>
            <a:ext uri="{FF2B5EF4-FFF2-40B4-BE49-F238E27FC236}">
              <a16:creationId xmlns:a16="http://schemas.microsoft.com/office/drawing/2014/main" id="{DC18E031-255B-4C56-A973-5F626453A5B7}"/>
            </a:ext>
          </a:extLst>
        </xdr:cNvPr>
        <xdr:cNvSpPr/>
      </xdr:nvSpPr>
      <xdr:spPr>
        <a:xfrm>
          <a:off x="11963400" y="1531620"/>
          <a:ext cx="335280" cy="510540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34</xdr:row>
      <xdr:rowOff>28575</xdr:rowOff>
    </xdr:from>
    <xdr:to>
      <xdr:col>4</xdr:col>
      <xdr:colOff>419100</xdr:colOff>
      <xdr:row>42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FEE336-B1A7-4795-BCDF-D032011E0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7620</xdr:colOff>
      <xdr:row>3</xdr:row>
      <xdr:rowOff>99060</xdr:rowOff>
    </xdr:from>
    <xdr:to>
      <xdr:col>28</xdr:col>
      <xdr:colOff>563880</xdr:colOff>
      <xdr:row>18</xdr:row>
      <xdr:rowOff>99060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3BAA7AF-00B7-491C-9E6B-2ACD7C7428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34</xdr:row>
      <xdr:rowOff>0</xdr:rowOff>
    </xdr:from>
    <xdr:to>
      <xdr:col>8</xdr:col>
      <xdr:colOff>457200</xdr:colOff>
      <xdr:row>41</xdr:row>
      <xdr:rowOff>154305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6E15D55-A680-411A-B060-2B340431DA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34</xdr:row>
      <xdr:rowOff>0</xdr:rowOff>
    </xdr:from>
    <xdr:to>
      <xdr:col>12</xdr:col>
      <xdr:colOff>457200</xdr:colOff>
      <xdr:row>41</xdr:row>
      <xdr:rowOff>154305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284ABC7-9AA2-4D90-80AE-4A9123CBE9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45</xdr:row>
      <xdr:rowOff>0</xdr:rowOff>
    </xdr:from>
    <xdr:to>
      <xdr:col>4</xdr:col>
      <xdr:colOff>457200</xdr:colOff>
      <xdr:row>52</xdr:row>
      <xdr:rowOff>154305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D9F5DC9-B12D-4DBC-B911-3C115F8ECD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121920</xdr:colOff>
      <xdr:row>45</xdr:row>
      <xdr:rowOff>1905</xdr:rowOff>
    </xdr:from>
    <xdr:to>
      <xdr:col>8</xdr:col>
      <xdr:colOff>579120</xdr:colOff>
      <xdr:row>52</xdr:row>
      <xdr:rowOff>156210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77D9293-A370-4025-AE08-A8E218F8BD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121920</xdr:colOff>
      <xdr:row>45</xdr:row>
      <xdr:rowOff>1905</xdr:rowOff>
    </xdr:from>
    <xdr:to>
      <xdr:col>12</xdr:col>
      <xdr:colOff>579120</xdr:colOff>
      <xdr:row>52</xdr:row>
      <xdr:rowOff>156210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E5B2E72-4D16-450A-B9DA-130384AFEF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20</xdr:col>
      <xdr:colOff>0</xdr:colOff>
      <xdr:row>31</xdr:row>
      <xdr:rowOff>0</xdr:rowOff>
    </xdr:from>
    <xdr:to>
      <xdr:col>20</xdr:col>
      <xdr:colOff>335280</xdr:colOff>
      <xdr:row>32</xdr:row>
      <xdr:rowOff>137160</xdr:rowOff>
    </xdr:to>
    <xdr:sp macro="" textlink="">
      <xdr:nvSpPr>
        <xdr:cNvPr id="9" name="Right Brace 8">
          <a:extLst>
            <a:ext uri="{FF2B5EF4-FFF2-40B4-BE49-F238E27FC236}">
              <a16:creationId xmlns:a16="http://schemas.microsoft.com/office/drawing/2014/main" id="{133BAFE7-BBDF-4B32-9D10-202855DFE92D}"/>
            </a:ext>
          </a:extLst>
        </xdr:cNvPr>
        <xdr:cNvSpPr/>
      </xdr:nvSpPr>
      <xdr:spPr>
        <a:xfrm>
          <a:off x="11849100" y="5753100"/>
          <a:ext cx="335280" cy="320040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20</xdr:col>
      <xdr:colOff>335280</xdr:colOff>
      <xdr:row>54</xdr:row>
      <xdr:rowOff>137160</xdr:rowOff>
    </xdr:to>
    <xdr:sp macro="" textlink="">
      <xdr:nvSpPr>
        <xdr:cNvPr id="10" name="Right Brace 9">
          <a:extLst>
            <a:ext uri="{FF2B5EF4-FFF2-40B4-BE49-F238E27FC236}">
              <a16:creationId xmlns:a16="http://schemas.microsoft.com/office/drawing/2014/main" id="{E2D14A7D-EB8A-485D-8CCB-0F289653A946}"/>
            </a:ext>
          </a:extLst>
        </xdr:cNvPr>
        <xdr:cNvSpPr/>
      </xdr:nvSpPr>
      <xdr:spPr>
        <a:xfrm>
          <a:off x="11849100" y="9776460"/>
          <a:ext cx="335280" cy="320040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20</xdr:col>
      <xdr:colOff>0</xdr:colOff>
      <xdr:row>9</xdr:row>
      <xdr:rowOff>0</xdr:rowOff>
    </xdr:from>
    <xdr:to>
      <xdr:col>20</xdr:col>
      <xdr:colOff>335280</xdr:colOff>
      <xdr:row>10</xdr:row>
      <xdr:rowOff>137160</xdr:rowOff>
    </xdr:to>
    <xdr:sp macro="" textlink="">
      <xdr:nvSpPr>
        <xdr:cNvPr id="11" name="Right Brace 10">
          <a:extLst>
            <a:ext uri="{FF2B5EF4-FFF2-40B4-BE49-F238E27FC236}">
              <a16:creationId xmlns:a16="http://schemas.microsoft.com/office/drawing/2014/main" id="{E3EE9ECF-5D3A-446A-8E61-5C61BCB9F5C3}"/>
            </a:ext>
          </a:extLst>
        </xdr:cNvPr>
        <xdr:cNvSpPr/>
      </xdr:nvSpPr>
      <xdr:spPr>
        <a:xfrm>
          <a:off x="11849100" y="1729740"/>
          <a:ext cx="335280" cy="320040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45</xdr:row>
      <xdr:rowOff>15240</xdr:rowOff>
    </xdr:from>
    <xdr:to>
      <xdr:col>4</xdr:col>
      <xdr:colOff>457200</xdr:colOff>
      <xdr:row>52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E5207B-0A91-443F-A857-23FD5AF735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7620</xdr:colOff>
      <xdr:row>3</xdr:row>
      <xdr:rowOff>121920</xdr:rowOff>
    </xdr:from>
    <xdr:to>
      <xdr:col>28</xdr:col>
      <xdr:colOff>563880</xdr:colOff>
      <xdr:row>18</xdr:row>
      <xdr:rowOff>60960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46E91B8-6D87-4DAB-8055-864AF1ACBD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34</xdr:row>
      <xdr:rowOff>0</xdr:rowOff>
    </xdr:from>
    <xdr:to>
      <xdr:col>8</xdr:col>
      <xdr:colOff>457200</xdr:colOff>
      <xdr:row>41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AF1B8DC-97A1-4D43-AB08-FB81198D57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34</xdr:row>
      <xdr:rowOff>0</xdr:rowOff>
    </xdr:from>
    <xdr:to>
      <xdr:col>12</xdr:col>
      <xdr:colOff>457200</xdr:colOff>
      <xdr:row>41</xdr:row>
      <xdr:rowOff>167640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BB7E84B-7656-44B4-A97B-2CEE1D9919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45720</xdr:colOff>
      <xdr:row>45</xdr:row>
      <xdr:rowOff>0</xdr:rowOff>
    </xdr:from>
    <xdr:to>
      <xdr:col>8</xdr:col>
      <xdr:colOff>502920</xdr:colOff>
      <xdr:row>52</xdr:row>
      <xdr:rowOff>167640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72A2499-8077-4FAF-8BEA-B3ECE87B05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45720</xdr:colOff>
      <xdr:row>45</xdr:row>
      <xdr:rowOff>0</xdr:rowOff>
    </xdr:from>
    <xdr:to>
      <xdr:col>12</xdr:col>
      <xdr:colOff>502920</xdr:colOff>
      <xdr:row>52</xdr:row>
      <xdr:rowOff>167640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7C30DA7-E672-400D-B602-12F5393CD2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34</xdr:row>
      <xdr:rowOff>0</xdr:rowOff>
    </xdr:from>
    <xdr:to>
      <xdr:col>4</xdr:col>
      <xdr:colOff>457200</xdr:colOff>
      <xdr:row>41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2004975-1F9E-4FFA-9D88-4A02CC8F73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56</xdr:row>
      <xdr:rowOff>15240</xdr:rowOff>
    </xdr:from>
    <xdr:to>
      <xdr:col>4</xdr:col>
      <xdr:colOff>457200</xdr:colOff>
      <xdr:row>63</xdr:row>
      <xdr:rowOff>167640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F743E68-260F-4989-84ED-A312CF52C6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45720</xdr:colOff>
      <xdr:row>56</xdr:row>
      <xdr:rowOff>0</xdr:rowOff>
    </xdr:from>
    <xdr:to>
      <xdr:col>8</xdr:col>
      <xdr:colOff>502920</xdr:colOff>
      <xdr:row>63</xdr:row>
      <xdr:rowOff>167640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24996614-79B5-4718-928C-09790834C8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45720</xdr:colOff>
      <xdr:row>56</xdr:row>
      <xdr:rowOff>0</xdr:rowOff>
    </xdr:from>
    <xdr:to>
      <xdr:col>12</xdr:col>
      <xdr:colOff>502920</xdr:colOff>
      <xdr:row>63</xdr:row>
      <xdr:rowOff>167640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9E40A06-64DD-4770-9A3C-C90601EFD2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20</xdr:col>
      <xdr:colOff>45720</xdr:colOff>
      <xdr:row>32</xdr:row>
      <xdr:rowOff>22860</xdr:rowOff>
    </xdr:from>
    <xdr:to>
      <xdr:col>20</xdr:col>
      <xdr:colOff>381000</xdr:colOff>
      <xdr:row>34</xdr:row>
      <xdr:rowOff>167640</xdr:rowOff>
    </xdr:to>
    <xdr:sp macro="" textlink="">
      <xdr:nvSpPr>
        <xdr:cNvPr id="12" name="Right Brace 11">
          <a:extLst>
            <a:ext uri="{FF2B5EF4-FFF2-40B4-BE49-F238E27FC236}">
              <a16:creationId xmlns:a16="http://schemas.microsoft.com/office/drawing/2014/main" id="{06D76D64-82CA-4335-83D9-67A2FBEB66BE}"/>
            </a:ext>
          </a:extLst>
        </xdr:cNvPr>
        <xdr:cNvSpPr/>
      </xdr:nvSpPr>
      <xdr:spPr>
        <a:xfrm>
          <a:off x="11894820" y="6019800"/>
          <a:ext cx="335280" cy="510540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20</xdr:col>
      <xdr:colOff>0</xdr:colOff>
      <xdr:row>54</xdr:row>
      <xdr:rowOff>0</xdr:rowOff>
    </xdr:from>
    <xdr:to>
      <xdr:col>20</xdr:col>
      <xdr:colOff>335280</xdr:colOff>
      <xdr:row>56</xdr:row>
      <xdr:rowOff>144780</xdr:rowOff>
    </xdr:to>
    <xdr:sp macro="" textlink="">
      <xdr:nvSpPr>
        <xdr:cNvPr id="13" name="Right Brace 12">
          <a:extLst>
            <a:ext uri="{FF2B5EF4-FFF2-40B4-BE49-F238E27FC236}">
              <a16:creationId xmlns:a16="http://schemas.microsoft.com/office/drawing/2014/main" id="{31014408-5F93-4BF4-9434-EB1182F2C95E}"/>
            </a:ext>
          </a:extLst>
        </xdr:cNvPr>
        <xdr:cNvSpPr/>
      </xdr:nvSpPr>
      <xdr:spPr>
        <a:xfrm>
          <a:off x="11849100" y="10020300"/>
          <a:ext cx="335280" cy="510540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20</xdr:col>
      <xdr:colOff>0</xdr:colOff>
      <xdr:row>10</xdr:row>
      <xdr:rowOff>0</xdr:rowOff>
    </xdr:from>
    <xdr:to>
      <xdr:col>20</xdr:col>
      <xdr:colOff>335280</xdr:colOff>
      <xdr:row>12</xdr:row>
      <xdr:rowOff>144780</xdr:rowOff>
    </xdr:to>
    <xdr:sp macro="" textlink="">
      <xdr:nvSpPr>
        <xdr:cNvPr id="14" name="Right Brace 13">
          <a:extLst>
            <a:ext uri="{FF2B5EF4-FFF2-40B4-BE49-F238E27FC236}">
              <a16:creationId xmlns:a16="http://schemas.microsoft.com/office/drawing/2014/main" id="{095FA083-23CD-48B2-894D-BC8BF7F2305C}"/>
            </a:ext>
          </a:extLst>
        </xdr:cNvPr>
        <xdr:cNvSpPr/>
      </xdr:nvSpPr>
      <xdr:spPr>
        <a:xfrm>
          <a:off x="11849100" y="1958340"/>
          <a:ext cx="335280" cy="510540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594360</xdr:colOff>
      <xdr:row>3</xdr:row>
      <xdr:rowOff>160020</xdr:rowOff>
    </xdr:from>
    <xdr:to>
      <xdr:col>28</xdr:col>
      <xdr:colOff>541020</xdr:colOff>
      <xdr:row>18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809CF4-A1F4-4C8D-BCA5-863F6606CB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34</xdr:row>
      <xdr:rowOff>0</xdr:rowOff>
    </xdr:from>
    <xdr:to>
      <xdr:col>4</xdr:col>
      <xdr:colOff>464820</xdr:colOff>
      <xdr:row>41</xdr:row>
      <xdr:rowOff>167640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9815D42-F6F9-4EA2-B112-9F9E769CA8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34</xdr:row>
      <xdr:rowOff>0</xdr:rowOff>
    </xdr:from>
    <xdr:to>
      <xdr:col>8</xdr:col>
      <xdr:colOff>464820</xdr:colOff>
      <xdr:row>41</xdr:row>
      <xdr:rowOff>167640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21650D0-C8FA-4450-B14B-AD0A0F6F1E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34</xdr:row>
      <xdr:rowOff>0</xdr:rowOff>
    </xdr:from>
    <xdr:to>
      <xdr:col>12</xdr:col>
      <xdr:colOff>464820</xdr:colOff>
      <xdr:row>41</xdr:row>
      <xdr:rowOff>167640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F6F0E95-DE50-41F4-B775-62CF535D23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45</xdr:row>
      <xdr:rowOff>0</xdr:rowOff>
    </xdr:from>
    <xdr:to>
      <xdr:col>4</xdr:col>
      <xdr:colOff>464820</xdr:colOff>
      <xdr:row>52</xdr:row>
      <xdr:rowOff>167640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1E1DD31-D6C2-452E-A1F2-E45BCA21AB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0</xdr:colOff>
      <xdr:row>45</xdr:row>
      <xdr:rowOff>0</xdr:rowOff>
    </xdr:from>
    <xdr:to>
      <xdr:col>8</xdr:col>
      <xdr:colOff>464820</xdr:colOff>
      <xdr:row>52</xdr:row>
      <xdr:rowOff>167640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0AF244C-1AC2-4DF5-B05C-FB3F51A6C6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45</xdr:row>
      <xdr:rowOff>0</xdr:rowOff>
    </xdr:from>
    <xdr:to>
      <xdr:col>12</xdr:col>
      <xdr:colOff>464820</xdr:colOff>
      <xdr:row>52</xdr:row>
      <xdr:rowOff>167640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169F6D0-613E-419F-B4A0-CF95FD7365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56</xdr:row>
      <xdr:rowOff>0</xdr:rowOff>
    </xdr:from>
    <xdr:to>
      <xdr:col>4</xdr:col>
      <xdr:colOff>464820</xdr:colOff>
      <xdr:row>63</xdr:row>
      <xdr:rowOff>167640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AF494D43-DCE7-42F1-8DED-800F3CAB15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0</xdr:colOff>
      <xdr:row>56</xdr:row>
      <xdr:rowOff>0</xdr:rowOff>
    </xdr:from>
    <xdr:to>
      <xdr:col>8</xdr:col>
      <xdr:colOff>464820</xdr:colOff>
      <xdr:row>63</xdr:row>
      <xdr:rowOff>167640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91257B74-0CA8-4EB1-BEA0-0E10B2CC5E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56</xdr:row>
      <xdr:rowOff>0</xdr:rowOff>
    </xdr:from>
    <xdr:to>
      <xdr:col>12</xdr:col>
      <xdr:colOff>464820</xdr:colOff>
      <xdr:row>63</xdr:row>
      <xdr:rowOff>167640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2B5FF29-3EB1-4E0C-9259-76C05C5200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67</xdr:row>
      <xdr:rowOff>0</xdr:rowOff>
    </xdr:from>
    <xdr:to>
      <xdr:col>4</xdr:col>
      <xdr:colOff>464820</xdr:colOff>
      <xdr:row>74</xdr:row>
      <xdr:rowOff>167640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7DED9C3A-3F0B-45D4-A967-D326920003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0</xdr:colOff>
      <xdr:row>78</xdr:row>
      <xdr:rowOff>0</xdr:rowOff>
    </xdr:from>
    <xdr:to>
      <xdr:col>4</xdr:col>
      <xdr:colOff>464820</xdr:colOff>
      <xdr:row>85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5C3F0F2-3CBC-4D8A-BB8D-80C339D101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0</xdr:colOff>
      <xdr:row>67</xdr:row>
      <xdr:rowOff>0</xdr:rowOff>
    </xdr:from>
    <xdr:to>
      <xdr:col>8</xdr:col>
      <xdr:colOff>464820</xdr:colOff>
      <xdr:row>74</xdr:row>
      <xdr:rowOff>167640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D6DEC26-7EFF-4169-83E0-21125959E9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0</xdr:colOff>
      <xdr:row>67</xdr:row>
      <xdr:rowOff>0</xdr:rowOff>
    </xdr:from>
    <xdr:to>
      <xdr:col>12</xdr:col>
      <xdr:colOff>464820</xdr:colOff>
      <xdr:row>74</xdr:row>
      <xdr:rowOff>167640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EC27968-2190-4799-9805-A040B32277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</xdr:col>
      <xdr:colOff>0</xdr:colOff>
      <xdr:row>78</xdr:row>
      <xdr:rowOff>0</xdr:rowOff>
    </xdr:from>
    <xdr:to>
      <xdr:col>8</xdr:col>
      <xdr:colOff>464820</xdr:colOff>
      <xdr:row>85</xdr:row>
      <xdr:rowOff>167640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4395D9DD-0A6C-4B18-BD54-6ACBAE913A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9</xdr:col>
      <xdr:colOff>0</xdr:colOff>
      <xdr:row>78</xdr:row>
      <xdr:rowOff>0</xdr:rowOff>
    </xdr:from>
    <xdr:to>
      <xdr:col>12</xdr:col>
      <xdr:colOff>464820</xdr:colOff>
      <xdr:row>85</xdr:row>
      <xdr:rowOff>167640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CCFCCDD-DAB8-4C51-A6DE-6BBC808C3B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20</xdr:col>
      <xdr:colOff>0</xdr:colOff>
      <xdr:row>12</xdr:row>
      <xdr:rowOff>0</xdr:rowOff>
    </xdr:from>
    <xdr:to>
      <xdr:col>20</xdr:col>
      <xdr:colOff>335280</xdr:colOff>
      <xdr:row>16</xdr:row>
      <xdr:rowOff>152400</xdr:rowOff>
    </xdr:to>
    <xdr:sp macro="" textlink="">
      <xdr:nvSpPr>
        <xdr:cNvPr id="18" name="Right Brace 17">
          <a:extLst>
            <a:ext uri="{FF2B5EF4-FFF2-40B4-BE49-F238E27FC236}">
              <a16:creationId xmlns:a16="http://schemas.microsoft.com/office/drawing/2014/main" id="{107E8DD7-3F86-4820-AE31-0AAF4D81AE7B}"/>
            </a:ext>
          </a:extLst>
        </xdr:cNvPr>
        <xdr:cNvSpPr/>
      </xdr:nvSpPr>
      <xdr:spPr>
        <a:xfrm>
          <a:off x="11734800" y="2278380"/>
          <a:ext cx="335280" cy="883920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20</xdr:col>
      <xdr:colOff>0</xdr:colOff>
      <xdr:row>34</xdr:row>
      <xdr:rowOff>0</xdr:rowOff>
    </xdr:from>
    <xdr:to>
      <xdr:col>20</xdr:col>
      <xdr:colOff>335280</xdr:colOff>
      <xdr:row>38</xdr:row>
      <xdr:rowOff>152400</xdr:rowOff>
    </xdr:to>
    <xdr:sp macro="" textlink="">
      <xdr:nvSpPr>
        <xdr:cNvPr id="19" name="Right Brace 18">
          <a:extLst>
            <a:ext uri="{FF2B5EF4-FFF2-40B4-BE49-F238E27FC236}">
              <a16:creationId xmlns:a16="http://schemas.microsoft.com/office/drawing/2014/main" id="{E00CB4CD-FFF5-4E91-BEEF-CE61D5698E4A}"/>
            </a:ext>
          </a:extLst>
        </xdr:cNvPr>
        <xdr:cNvSpPr/>
      </xdr:nvSpPr>
      <xdr:spPr>
        <a:xfrm>
          <a:off x="11734800" y="6301740"/>
          <a:ext cx="335280" cy="883920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20</xdr:col>
      <xdr:colOff>0</xdr:colOff>
      <xdr:row>56</xdr:row>
      <xdr:rowOff>0</xdr:rowOff>
    </xdr:from>
    <xdr:to>
      <xdr:col>20</xdr:col>
      <xdr:colOff>335280</xdr:colOff>
      <xdr:row>60</xdr:row>
      <xdr:rowOff>152400</xdr:rowOff>
    </xdr:to>
    <xdr:sp macro="" textlink="">
      <xdr:nvSpPr>
        <xdr:cNvPr id="20" name="Right Brace 19">
          <a:extLst>
            <a:ext uri="{FF2B5EF4-FFF2-40B4-BE49-F238E27FC236}">
              <a16:creationId xmlns:a16="http://schemas.microsoft.com/office/drawing/2014/main" id="{880F1E5D-FC57-4685-B558-B90D08AD1D99}"/>
            </a:ext>
          </a:extLst>
        </xdr:cNvPr>
        <xdr:cNvSpPr/>
      </xdr:nvSpPr>
      <xdr:spPr>
        <a:xfrm>
          <a:off x="11734800" y="10325100"/>
          <a:ext cx="335280" cy="883920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mdpi.com/2076-3417/13/23/12604/pdf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mdpi.com/2076-3417/13/23/12604/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B542F-D548-4F50-BA84-7EBD9C8F9A53}">
  <dimension ref="A2:O38"/>
  <sheetViews>
    <sheetView zoomScaleNormal="100" workbookViewId="0">
      <selection activeCell="AB7" sqref="AB7"/>
    </sheetView>
  </sheetViews>
  <sheetFormatPr defaultRowHeight="14.4" x14ac:dyDescent="0.3"/>
  <sheetData>
    <row r="2" spans="1:14" ht="18" x14ac:dyDescent="0.35">
      <c r="B2" s="37" t="s">
        <v>39</v>
      </c>
    </row>
    <row r="4" spans="1:14" s="32" customFormat="1" ht="18" x14ac:dyDescent="0.35">
      <c r="A4"/>
      <c r="B4"/>
      <c r="C4"/>
      <c r="D4"/>
      <c r="E4"/>
      <c r="F4"/>
      <c r="G4"/>
      <c r="H4"/>
      <c r="I4"/>
      <c r="J4"/>
      <c r="K4"/>
      <c r="L4"/>
    </row>
    <row r="5" spans="1:14" s="32" customFormat="1" ht="25.8" x14ac:dyDescent="0.5">
      <c r="A5"/>
      <c r="B5" s="45">
        <v>1</v>
      </c>
      <c r="C5" s="32" t="s">
        <v>40</v>
      </c>
    </row>
    <row r="6" spans="1:14" s="32" customFormat="1" ht="18" x14ac:dyDescent="0.35">
      <c r="A6"/>
      <c r="C6" s="32" t="s">
        <v>41</v>
      </c>
    </row>
    <row r="7" spans="1:14" s="32" customFormat="1" ht="18" x14ac:dyDescent="0.35">
      <c r="C7" s="32" t="s">
        <v>42</v>
      </c>
    </row>
    <row r="8" spans="1:14" s="32" customFormat="1" ht="18" x14ac:dyDescent="0.35">
      <c r="D8" s="37" t="s">
        <v>43</v>
      </c>
      <c r="N8" s="32" t="s">
        <v>35</v>
      </c>
    </row>
    <row r="9" spans="1:14" s="32" customFormat="1" ht="18" x14ac:dyDescent="0.35">
      <c r="C9" s="32" t="s">
        <v>33</v>
      </c>
    </row>
    <row r="10" spans="1:14" s="32" customFormat="1" ht="25.8" x14ac:dyDescent="0.5">
      <c r="B10" s="45">
        <v>2</v>
      </c>
      <c r="C10" s="37" t="s">
        <v>72</v>
      </c>
      <c r="E10" s="37"/>
      <c r="F10" s="37"/>
      <c r="G10" s="37"/>
      <c r="H10" s="37"/>
      <c r="I10" s="37"/>
      <c r="J10" s="37"/>
      <c r="K10" s="37"/>
      <c r="L10" s="37"/>
    </row>
    <row r="11" spans="1:14" s="32" customFormat="1" ht="18" x14ac:dyDescent="0.35">
      <c r="E11" s="66" t="s">
        <v>71</v>
      </c>
    </row>
    <row r="12" spans="1:14" s="32" customFormat="1" ht="25.8" x14ac:dyDescent="0.5">
      <c r="B12" s="45">
        <v>3</v>
      </c>
      <c r="C12" s="32" t="s">
        <v>95</v>
      </c>
    </row>
    <row r="13" spans="1:14" s="32" customFormat="1" ht="18" x14ac:dyDescent="0.35">
      <c r="C13" s="32" t="s">
        <v>44</v>
      </c>
    </row>
    <row r="14" spans="1:14" s="32" customFormat="1" ht="18" x14ac:dyDescent="0.35">
      <c r="C14" s="32" t="s">
        <v>45</v>
      </c>
    </row>
    <row r="15" spans="1:14" ht="18" x14ac:dyDescent="0.35">
      <c r="A15" s="32"/>
      <c r="B15" s="32"/>
      <c r="C15" s="32" t="s">
        <v>34</v>
      </c>
      <c r="D15" s="32"/>
      <c r="E15" s="32"/>
      <c r="F15" s="32"/>
      <c r="G15" s="32"/>
      <c r="H15" s="32"/>
      <c r="I15" s="32"/>
      <c r="J15" s="32"/>
      <c r="K15" s="32"/>
      <c r="L15" s="32"/>
    </row>
    <row r="16" spans="1:14" s="32" customFormat="1" ht="18" x14ac:dyDescent="0.35">
      <c r="C16" s="32" t="s">
        <v>46</v>
      </c>
    </row>
    <row r="17" spans="1:12" s="32" customFormat="1" ht="18" x14ac:dyDescent="0.35">
      <c r="B17"/>
      <c r="C17" s="32" t="s">
        <v>47</v>
      </c>
    </row>
    <row r="18" spans="1:12" s="32" customFormat="1" ht="18" x14ac:dyDescent="0.35">
      <c r="C18" s="32" t="s">
        <v>48</v>
      </c>
      <c r="E18"/>
      <c r="F18"/>
      <c r="G18"/>
      <c r="H18"/>
      <c r="I18"/>
      <c r="J18"/>
      <c r="K18"/>
      <c r="L18"/>
    </row>
    <row r="19" spans="1:12" s="32" customFormat="1" ht="18" x14ac:dyDescent="0.35">
      <c r="A19"/>
      <c r="C19" s="32" t="s">
        <v>49</v>
      </c>
      <c r="D19"/>
    </row>
    <row r="20" spans="1:12" s="32" customFormat="1" ht="18" x14ac:dyDescent="0.35"/>
    <row r="21" spans="1:12" s="32" customFormat="1" ht="25.8" x14ac:dyDescent="0.5">
      <c r="B21" s="45">
        <v>4</v>
      </c>
      <c r="C21" s="32" t="s">
        <v>50</v>
      </c>
    </row>
    <row r="22" spans="1:12" s="32" customFormat="1" ht="18" x14ac:dyDescent="0.35">
      <c r="C22" s="32" t="s">
        <v>51</v>
      </c>
    </row>
    <row r="23" spans="1:12" ht="18" x14ac:dyDescent="0.35">
      <c r="A23" s="32"/>
      <c r="B23" s="32"/>
      <c r="C23" s="32" t="s">
        <v>52</v>
      </c>
      <c r="D23" s="32"/>
      <c r="E23" s="32"/>
      <c r="F23" s="32"/>
      <c r="G23" s="32"/>
      <c r="H23" s="32"/>
      <c r="I23" s="32"/>
      <c r="J23" s="32"/>
      <c r="K23" s="32"/>
      <c r="L23" s="32"/>
    </row>
    <row r="24" spans="1:12" ht="18" x14ac:dyDescent="0.35">
      <c r="A24" s="32"/>
      <c r="B24" s="32"/>
      <c r="C24" s="37" t="s">
        <v>53</v>
      </c>
      <c r="D24" s="37"/>
      <c r="E24" s="37"/>
      <c r="F24" s="37"/>
      <c r="G24" s="37"/>
      <c r="H24" s="37"/>
      <c r="I24" s="37"/>
      <c r="J24" s="37"/>
      <c r="K24" s="37"/>
      <c r="L24" s="32"/>
    </row>
    <row r="25" spans="1:12" ht="18" x14ac:dyDescent="0.35">
      <c r="A25" s="32"/>
      <c r="C25" s="37" t="s">
        <v>54</v>
      </c>
      <c r="D25" s="32"/>
      <c r="E25" s="37"/>
      <c r="F25" s="37"/>
      <c r="G25" s="37"/>
      <c r="H25" s="37"/>
      <c r="I25" s="37"/>
      <c r="J25" s="37"/>
      <c r="K25" s="37"/>
      <c r="L25" s="32"/>
    </row>
    <row r="26" spans="1:12" ht="18" x14ac:dyDescent="0.35">
      <c r="A26" s="32"/>
      <c r="C26" s="37" t="s">
        <v>55</v>
      </c>
      <c r="D26" s="32"/>
      <c r="E26" s="20"/>
      <c r="F26" s="20"/>
      <c r="G26" s="20"/>
      <c r="H26" s="20"/>
      <c r="I26" s="20"/>
      <c r="J26" s="20"/>
      <c r="K26" s="20"/>
    </row>
    <row r="28" spans="1:12" ht="25.8" x14ac:dyDescent="0.5">
      <c r="B28" s="45">
        <v>5</v>
      </c>
      <c r="C28" s="32" t="s">
        <v>56</v>
      </c>
    </row>
    <row r="29" spans="1:12" ht="18" x14ac:dyDescent="0.35">
      <c r="C29" s="32"/>
    </row>
    <row r="34" spans="12:15" x14ac:dyDescent="0.3">
      <c r="O34" t="s">
        <v>57</v>
      </c>
    </row>
    <row r="35" spans="12:15" x14ac:dyDescent="0.3">
      <c r="O35" t="s">
        <v>58</v>
      </c>
    </row>
    <row r="36" spans="12:15" x14ac:dyDescent="0.3">
      <c r="O36" t="s">
        <v>59</v>
      </c>
    </row>
    <row r="38" spans="12:15" x14ac:dyDescent="0.3">
      <c r="L38" s="20" t="s">
        <v>86</v>
      </c>
    </row>
  </sheetData>
  <hyperlinks>
    <hyperlink ref="E11" r:id="rId1" xr:uid="{32D03FD4-7A08-46D2-AE1D-C303DD8B3AA6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A9866-D12E-466C-83D7-7A4573C71A1E}">
  <dimension ref="D1:AA42"/>
  <sheetViews>
    <sheetView topLeftCell="C1" zoomScaleNormal="100" workbookViewId="0">
      <selection activeCell="T42" sqref="T42"/>
    </sheetView>
  </sheetViews>
  <sheetFormatPr defaultRowHeight="14.4" x14ac:dyDescent="0.3"/>
  <cols>
    <col min="4" max="4" width="9.5546875" bestFit="1" customWidth="1"/>
    <col min="17" max="17" width="8.5546875" customWidth="1"/>
  </cols>
  <sheetData>
    <row r="1" spans="4:26" x14ac:dyDescent="0.3">
      <c r="D1" s="105">
        <v>45136</v>
      </c>
    </row>
    <row r="2" spans="4:26" x14ac:dyDescent="0.3">
      <c r="D2" s="20" t="s">
        <v>74</v>
      </c>
      <c r="R2" s="20" t="s">
        <v>80</v>
      </c>
    </row>
    <row r="4" spans="4:26" x14ac:dyDescent="0.3">
      <c r="R4" t="s">
        <v>75</v>
      </c>
      <c r="V4" s="66" t="s">
        <v>71</v>
      </c>
    </row>
    <row r="5" spans="4:26" x14ac:dyDescent="0.3">
      <c r="R5" t="s">
        <v>76</v>
      </c>
    </row>
    <row r="6" spans="4:26" x14ac:dyDescent="0.3">
      <c r="Q6" s="57"/>
      <c r="R6" t="s">
        <v>83</v>
      </c>
      <c r="S6" s="57"/>
      <c r="T6" s="57"/>
      <c r="U6" s="57"/>
      <c r="V6" s="57"/>
      <c r="W6" s="57"/>
      <c r="X6" s="57"/>
      <c r="Y6" s="57"/>
      <c r="Z6" s="57"/>
    </row>
    <row r="7" spans="4:26" x14ac:dyDescent="0.3">
      <c r="Q7" s="58"/>
      <c r="R7" t="s">
        <v>77</v>
      </c>
      <c r="S7" s="57"/>
      <c r="T7" s="57"/>
      <c r="U7" s="57"/>
      <c r="V7" s="57"/>
      <c r="W7" s="57"/>
      <c r="X7" s="57"/>
      <c r="Y7" s="57"/>
      <c r="Z7" s="57"/>
    </row>
    <row r="8" spans="4:26" x14ac:dyDescent="0.3">
      <c r="Q8" s="58"/>
      <c r="R8" s="57" t="s">
        <v>84</v>
      </c>
      <c r="S8" s="57"/>
      <c r="T8" s="57"/>
      <c r="U8" s="57"/>
      <c r="V8" s="57"/>
      <c r="W8" s="57"/>
      <c r="X8" s="57"/>
      <c r="Y8" s="57"/>
      <c r="Z8" s="57"/>
    </row>
    <row r="9" spans="4:26" x14ac:dyDescent="0.3">
      <c r="Q9" s="58"/>
      <c r="R9" s="58" t="s">
        <v>78</v>
      </c>
      <c r="S9" s="57"/>
      <c r="T9" s="57"/>
      <c r="U9" s="57"/>
      <c r="V9" s="57"/>
      <c r="W9" s="57"/>
      <c r="X9" s="57"/>
      <c r="Y9" s="57"/>
      <c r="Z9" s="57"/>
    </row>
    <row r="10" spans="4:26" x14ac:dyDescent="0.3">
      <c r="Q10" s="58"/>
      <c r="R10" s="58" t="s">
        <v>79</v>
      </c>
      <c r="S10" s="57"/>
      <c r="T10" s="57"/>
      <c r="U10" s="57"/>
      <c r="V10" s="57"/>
      <c r="W10" s="57"/>
      <c r="X10" s="57"/>
      <c r="Y10" s="57"/>
      <c r="Z10" s="57"/>
    </row>
    <row r="11" spans="4:26" x14ac:dyDescent="0.3">
      <c r="Q11" s="58"/>
      <c r="R11" s="58"/>
      <c r="S11" s="57"/>
      <c r="T11" s="57"/>
      <c r="U11" s="57"/>
      <c r="V11" s="57"/>
      <c r="W11" s="57"/>
      <c r="X11" s="57"/>
      <c r="Y11" s="57"/>
      <c r="Z11" s="57"/>
    </row>
    <row r="12" spans="4:26" x14ac:dyDescent="0.3">
      <c r="Q12" s="58"/>
      <c r="R12" s="58"/>
      <c r="S12" s="57"/>
      <c r="T12" s="57"/>
      <c r="U12" s="57"/>
      <c r="V12" s="57"/>
      <c r="W12" s="57"/>
      <c r="X12" s="57"/>
      <c r="Y12" s="57"/>
      <c r="Z12" s="57"/>
    </row>
    <row r="13" spans="4:26" x14ac:dyDescent="0.3">
      <c r="Q13" s="58"/>
      <c r="R13" s="67" t="s">
        <v>73</v>
      </c>
      <c r="S13" s="58"/>
      <c r="T13" s="58"/>
      <c r="U13" s="58"/>
      <c r="V13" s="58"/>
      <c r="W13" s="58"/>
      <c r="X13" s="58"/>
      <c r="Y13" s="58"/>
      <c r="Z13" s="58"/>
    </row>
    <row r="14" spans="4:26" ht="15" thickBot="1" x14ac:dyDescent="0.35">
      <c r="Q14" s="58"/>
      <c r="R14" s="58"/>
      <c r="S14" s="58"/>
      <c r="T14" s="58"/>
      <c r="U14" s="58"/>
      <c r="V14" s="58"/>
      <c r="W14" s="58"/>
      <c r="X14" s="58"/>
      <c r="Y14" s="58"/>
      <c r="Z14" s="58"/>
    </row>
    <row r="15" spans="4:26" x14ac:dyDescent="0.3">
      <c r="Q15" s="110" t="s">
        <v>92</v>
      </c>
      <c r="R15" s="61"/>
      <c r="S15" s="62" t="str">
        <f>'B2'!X21</f>
        <v>Lake</v>
      </c>
      <c r="T15" s="61" t="str">
        <f>'B2'!Y21</f>
        <v>Fontana</v>
      </c>
      <c r="U15" s="62" t="str">
        <f>'B2'!Z21</f>
        <v>Lake</v>
      </c>
      <c r="V15" s="63"/>
      <c r="W15" s="62" t="str">
        <f>'B2'!AB21</f>
        <v>Fontana</v>
      </c>
      <c r="X15" s="62" t="str">
        <f>'B2'!AC21</f>
        <v>Lake</v>
      </c>
      <c r="Y15" s="63"/>
      <c r="Z15" s="58"/>
    </row>
    <row r="16" spans="4:26" x14ac:dyDescent="0.3">
      <c r="Q16" s="59" t="s">
        <v>93</v>
      </c>
      <c r="R16" s="64" t="str">
        <f>'B2'!W22</f>
        <v xml:space="preserve">Common </v>
      </c>
      <c r="S16" s="60" t="str">
        <f>'B2'!X22</f>
        <v xml:space="preserve"> Newell</v>
      </c>
      <c r="T16" s="64" t="str">
        <f>'B2'!Y22</f>
        <v>QIA</v>
      </c>
      <c r="U16" s="60" t="str">
        <f>'B2'!Z22</f>
        <v xml:space="preserve"> Newell</v>
      </c>
      <c r="V16" s="65" t="str">
        <f>'B2'!AA22</f>
        <v xml:space="preserve">CMAC </v>
      </c>
      <c r="W16" s="60" t="str">
        <f>'B2'!AB22</f>
        <v>QIA</v>
      </c>
      <c r="X16" s="60" t="str">
        <f>'B2'!AC22</f>
        <v xml:space="preserve"> Newell</v>
      </c>
      <c r="Y16" s="65" t="str">
        <f>'B2'!AD22</f>
        <v>LaSRC</v>
      </c>
      <c r="Z16" s="58"/>
    </row>
    <row r="17" spans="16:26" ht="15" thickBot="1" x14ac:dyDescent="0.35">
      <c r="Q17" s="60"/>
      <c r="R17" s="64" t="str">
        <f>'B2'!W23</f>
        <v>TOAR</v>
      </c>
      <c r="S17" s="60" t="str">
        <f>'B2'!X23</f>
        <v>Percentile</v>
      </c>
      <c r="T17" s="64" t="str">
        <f>'B2'!Y23</f>
        <v>CMAC</v>
      </c>
      <c r="U17" s="60" t="str">
        <f>'B2'!Z23</f>
        <v>CMAC</v>
      </c>
      <c r="V17" s="65" t="str">
        <f>'B2'!AA23</f>
        <v xml:space="preserve">% Error </v>
      </c>
      <c r="W17" s="60" t="str">
        <f>'B2'!AB23</f>
        <v>LaSRC</v>
      </c>
      <c r="X17" s="60" t="str">
        <f>'B2'!AC23</f>
        <v>LaSRC</v>
      </c>
      <c r="Y17" s="65" t="str">
        <f>'B2'!AD23</f>
        <v>% Error</v>
      </c>
      <c r="Z17" s="58"/>
    </row>
    <row r="18" spans="16:26" x14ac:dyDescent="0.3">
      <c r="Q18" s="59" t="str">
        <f>'B2'!V21</f>
        <v>Blue</v>
      </c>
      <c r="R18" s="75">
        <f>'B2'!W24</f>
        <v>1220</v>
      </c>
      <c r="S18" s="94">
        <f>'B2'!X24</f>
        <v>2.6220000000000141</v>
      </c>
      <c r="T18" s="75">
        <f>'B2'!Y24</f>
        <v>435</v>
      </c>
      <c r="U18" s="76">
        <f>'B2'!Z24</f>
        <v>435.81943081452414</v>
      </c>
      <c r="V18" s="118">
        <f>'B2'!AA24</f>
        <v>1.8837489989060674E-3</v>
      </c>
      <c r="W18" s="100">
        <f>'B2'!AB24</f>
        <v>418.2</v>
      </c>
      <c r="X18" s="76">
        <f>'B2'!AC24</f>
        <v>664.04580152671758</v>
      </c>
      <c r="Y18" s="77">
        <f>'B2'!AD24</f>
        <v>0.58786657466933911</v>
      </c>
      <c r="Z18" s="58"/>
    </row>
    <row r="19" spans="16:26" x14ac:dyDescent="0.3">
      <c r="P19" s="59"/>
      <c r="R19" s="78">
        <f>'B2'!W25</f>
        <v>1282.2</v>
      </c>
      <c r="S19" s="95">
        <f>'B2'!X25</f>
        <v>43.000360000000228</v>
      </c>
      <c r="T19" s="78">
        <f>'B2'!Y25</f>
        <v>514.6</v>
      </c>
      <c r="U19" s="116">
        <f>'B2'!Z25</f>
        <v>511.7541417062593</v>
      </c>
      <c r="V19" s="79">
        <f>'B2'!AA25</f>
        <v>-5.5302337616415049E-3</v>
      </c>
      <c r="W19" s="117">
        <f>'B2'!AB25</f>
        <v>539.6</v>
      </c>
      <c r="X19" s="116">
        <f>'B2'!AC25</f>
        <v>755.48924441628424</v>
      </c>
      <c r="Y19" s="79">
        <f>'B2'!AD25</f>
        <v>0.4000912609642035</v>
      </c>
      <c r="Z19" s="58"/>
    </row>
    <row r="20" spans="16:26" ht="15" thickBot="1" x14ac:dyDescent="0.35">
      <c r="R20" s="82">
        <f>'B2'!W26</f>
        <v>1320</v>
      </c>
      <c r="S20" s="96">
        <f>'B2'!X26</f>
        <v>81.998000000000161</v>
      </c>
      <c r="T20" s="82">
        <f>'B2'!Y26</f>
        <v>564.20000000000005</v>
      </c>
      <c r="U20" s="83">
        <f>'B2'!Z26</f>
        <v>562.41981323589152</v>
      </c>
      <c r="V20" s="84">
        <f>'B2'!AA26</f>
        <v>-3.1552406311742658E-3</v>
      </c>
      <c r="W20" s="101">
        <f>'B2'!AB26</f>
        <v>605</v>
      </c>
      <c r="X20" s="83">
        <f>'B2'!AC26</f>
        <v>820.58211174846008</v>
      </c>
      <c r="Y20" s="84">
        <f>'B2'!AD26</f>
        <v>0.35633406900571912</v>
      </c>
      <c r="Z20" s="58"/>
    </row>
    <row r="21" spans="16:26" x14ac:dyDescent="0.3">
      <c r="P21" s="59"/>
      <c r="Q21" s="59" t="s">
        <v>1</v>
      </c>
      <c r="R21" s="86">
        <f>'B3'!W24</f>
        <v>1138.5999999999999</v>
      </c>
      <c r="S21" s="97">
        <f>'B3'!X24</f>
        <v>14.813840000000027</v>
      </c>
      <c r="T21" s="86">
        <f>'B3'!Y24</f>
        <v>757.8</v>
      </c>
      <c r="U21" s="87">
        <f>'B3'!Z24</f>
        <v>755.39423799582471</v>
      </c>
      <c r="V21" s="88">
        <f>'B3'!AA24</f>
        <v>-3.1746661443326002E-3</v>
      </c>
      <c r="W21" s="102">
        <f>'B3'!AB24</f>
        <v>741.6</v>
      </c>
      <c r="X21" s="87">
        <f>'B3'!AC24</f>
        <v>941.14537152345372</v>
      </c>
      <c r="Y21" s="88">
        <f>'B3'!AD24</f>
        <v>0.26907412557100013</v>
      </c>
      <c r="Z21" s="58"/>
    </row>
    <row r="22" spans="16:26" ht="15" thickBot="1" x14ac:dyDescent="0.35">
      <c r="R22" s="89">
        <f>'B3'!W25</f>
        <v>1186.8</v>
      </c>
      <c r="S22" s="98">
        <f>'B3'!X25</f>
        <v>56.981400000000008</v>
      </c>
      <c r="T22" s="89">
        <f>'B3'!Y25</f>
        <v>815.8</v>
      </c>
      <c r="U22" s="90">
        <f>'B3'!Z25</f>
        <v>814.19767941555642</v>
      </c>
      <c r="V22" s="91">
        <f>'B3'!AA25</f>
        <v>-1.9641095666137931E-3</v>
      </c>
      <c r="W22" s="103">
        <f>'B3'!AB25</f>
        <v>832.8</v>
      </c>
      <c r="X22" s="90">
        <f>'B3'!AC25</f>
        <v>1002.3933169834459</v>
      </c>
      <c r="Y22" s="91">
        <f>'B3'!AD25</f>
        <v>0.20364231145946915</v>
      </c>
      <c r="Z22" s="42"/>
    </row>
    <row r="23" spans="16:26" x14ac:dyDescent="0.3">
      <c r="P23" s="59"/>
      <c r="Q23" s="59" t="s">
        <v>2</v>
      </c>
      <c r="R23" s="86">
        <f>'B4'!W24</f>
        <v>1087.2</v>
      </c>
      <c r="S23" s="97">
        <f>'B4'!X24</f>
        <v>2.2622400000000056</v>
      </c>
      <c r="T23" s="86">
        <f>'B4'!Y24</f>
        <v>932.16338028169025</v>
      </c>
      <c r="U23" s="87">
        <f>'B4'!Z24</f>
        <v>931.6</v>
      </c>
      <c r="V23" s="88">
        <f>'B4'!AA24</f>
        <v>-6.0437933264443527E-4</v>
      </c>
      <c r="W23" s="102">
        <f>'B4'!AB24</f>
        <v>964.4</v>
      </c>
      <c r="X23" s="87">
        <f>'B4'!AC24</f>
        <v>1068.8773211567734</v>
      </c>
      <c r="Y23" s="88">
        <f>'B4'!AD24</f>
        <v>0.10833401198338183</v>
      </c>
      <c r="Z23" s="42"/>
    </row>
    <row r="24" spans="16:26" x14ac:dyDescent="0.3">
      <c r="P24" s="59"/>
      <c r="R24" s="92">
        <f>'B4'!W25</f>
        <v>1156.4000000000001</v>
      </c>
      <c r="S24" s="99">
        <f>'B4'!X25</f>
        <v>51.331359999999904</v>
      </c>
      <c r="T24" s="92">
        <f>'B4'!Y25</f>
        <v>1073.9194489758925</v>
      </c>
      <c r="U24" s="85">
        <f>'B4'!Z25</f>
        <v>1074.5999999999999</v>
      </c>
      <c r="V24" s="93">
        <f>'B4'!AA25</f>
        <v>6.3370770010397822E-4</v>
      </c>
      <c r="W24" s="104">
        <f>'B4'!AB25</f>
        <v>1111</v>
      </c>
      <c r="X24" s="85">
        <f>'B4'!AC25</f>
        <v>1204.6924357034793</v>
      </c>
      <c r="Y24" s="93">
        <f>'B4'!AD25</f>
        <v>8.4331625295660934E-2</v>
      </c>
      <c r="Z24" s="42"/>
    </row>
    <row r="25" spans="16:26" ht="15" thickBot="1" x14ac:dyDescent="0.35">
      <c r="R25" s="89">
        <f>'B4'!W26</f>
        <v>1281.5999999999999</v>
      </c>
      <c r="S25" s="96">
        <f>'B4'!X26</f>
        <v>94.518799999999999</v>
      </c>
      <c r="T25" s="89">
        <f>'B4'!Y26</f>
        <v>1196.8353014294596</v>
      </c>
      <c r="U25" s="90">
        <f>'B4'!Z26</f>
        <v>1196</v>
      </c>
      <c r="V25" s="91">
        <f>'B4'!AA26</f>
        <v>-6.9792512675883581E-4</v>
      </c>
      <c r="W25" s="103">
        <f>'B4'!AB26</f>
        <v>1225.2</v>
      </c>
      <c r="X25" s="83">
        <f>'B4'!AC26</f>
        <v>1204.6924357034793</v>
      </c>
      <c r="Y25" s="91">
        <f>'B4'!AD26</f>
        <v>-1.6738136056579121E-2</v>
      </c>
      <c r="Z25" s="42"/>
    </row>
    <row r="26" spans="16:26" x14ac:dyDescent="0.3">
      <c r="Q26" s="59" t="s">
        <v>26</v>
      </c>
      <c r="R26" s="86">
        <f>'B5'!W24</f>
        <v>1811.8</v>
      </c>
      <c r="S26" s="94">
        <f>'B5'!X24</f>
        <v>1.4172399999999996</v>
      </c>
      <c r="T26" s="86">
        <f>'B5'!Y24</f>
        <v>1819.2</v>
      </c>
      <c r="U26" s="76">
        <f>'B5'!Z24</f>
        <v>1817.3693811074916</v>
      </c>
      <c r="V26" s="88">
        <f>'B5'!AA24</f>
        <v>-1.006276875829201E-3</v>
      </c>
      <c r="W26" s="102">
        <f>'B5'!AB24</f>
        <v>1826.4</v>
      </c>
      <c r="X26" s="76">
        <f>'B5'!AC24</f>
        <v>1882.9556231003039</v>
      </c>
      <c r="Y26" s="88">
        <f>'B5'!AD24</f>
        <v>3.0965628066307389E-2</v>
      </c>
      <c r="Z26" s="42"/>
    </row>
    <row r="27" spans="16:26" x14ac:dyDescent="0.3">
      <c r="Q27" s="59"/>
      <c r="R27" s="92">
        <f>'B5'!W25</f>
        <v>1913.4</v>
      </c>
      <c r="S27" s="95">
        <f>'B5'!X25</f>
        <v>9.7649999999999864</v>
      </c>
      <c r="T27" s="92">
        <f>'B5'!Y25</f>
        <v>1913</v>
      </c>
      <c r="U27" s="74">
        <f>'B5'!Z25</f>
        <v>1913.2385120350107</v>
      </c>
      <c r="V27" s="93">
        <f>'B5'!AA25</f>
        <v>1.2467957920056025E-4</v>
      </c>
      <c r="W27" s="104">
        <f>'B5'!AB25</f>
        <v>1917.8</v>
      </c>
      <c r="X27" s="74">
        <f>'B5'!AC25</f>
        <v>1977.1198318149966</v>
      </c>
      <c r="Y27" s="93">
        <f>'B5'!AD25</f>
        <v>3.0931187722909915E-2</v>
      </c>
      <c r="Z27" s="42"/>
    </row>
    <row r="28" spans="16:26" x14ac:dyDescent="0.3">
      <c r="Q28" s="58"/>
      <c r="R28" s="92">
        <f>'B5'!W26</f>
        <v>2001</v>
      </c>
      <c r="S28" s="95">
        <f>'B5'!X26</f>
        <v>34.365800000000036</v>
      </c>
      <c r="T28" s="92">
        <f>'B5'!Y26</f>
        <v>2006</v>
      </c>
      <c r="U28" s="74">
        <f>'B5'!Z26</f>
        <v>2005.3801481481482</v>
      </c>
      <c r="V28" s="93">
        <f>'B5'!AA26</f>
        <v>-3.0899892913846614E-4</v>
      </c>
      <c r="W28" s="104">
        <f>'B5'!AB26</f>
        <v>2009.2</v>
      </c>
      <c r="X28" s="74">
        <f>'B5'!AC26</f>
        <v>2064.2676896845696</v>
      </c>
      <c r="Y28" s="93">
        <f>'B5'!AD26</f>
        <v>2.7407769104404532E-2</v>
      </c>
      <c r="Z28" s="42"/>
    </row>
    <row r="29" spans="16:26" x14ac:dyDescent="0.3">
      <c r="Q29" s="58"/>
      <c r="R29" s="92">
        <f>'B5'!W27</f>
        <v>2087.8000000000002</v>
      </c>
      <c r="S29" s="95">
        <f>'B5'!X27</f>
        <v>64.262399999999843</v>
      </c>
      <c r="T29" s="92">
        <f>'B5'!Y27</f>
        <v>2091.1999999999998</v>
      </c>
      <c r="U29" s="74">
        <f>'B5'!Z27</f>
        <v>2090.871604938271</v>
      </c>
      <c r="V29" s="93">
        <f>'B5'!AA27</f>
        <v>-1.5703665920465288E-4</v>
      </c>
      <c r="W29" s="104">
        <f>'B5'!AB27</f>
        <v>2090</v>
      </c>
      <c r="X29" s="74">
        <f>'B5'!AC27</f>
        <v>2146.0688448074675</v>
      </c>
      <c r="Y29" s="93">
        <f>'B5'!AD27</f>
        <v>2.6827198472472481E-2</v>
      </c>
      <c r="Z29" s="42"/>
    </row>
    <row r="30" spans="16:26" ht="15" thickBot="1" x14ac:dyDescent="0.35">
      <c r="Q30" s="58"/>
      <c r="R30" s="80">
        <f>'B5'!W28</f>
        <v>2243</v>
      </c>
      <c r="S30" s="107">
        <f>'B5'!X28</f>
        <v>85.451039999999978</v>
      </c>
      <c r="T30" s="109">
        <f>'B5'!Y28</f>
        <v>2171.1999999999998</v>
      </c>
      <c r="U30" s="115">
        <f>'B5'!Z28</f>
        <v>2170.3367358384744</v>
      </c>
      <c r="V30" s="112">
        <f>'B5'!AA28</f>
        <v>-3.9759771625157592E-4</v>
      </c>
      <c r="W30" s="108">
        <f>'B5'!AB28</f>
        <v>2167.4</v>
      </c>
      <c r="X30" s="81">
        <f>'B5'!AC28</f>
        <v>2229.0167032967033</v>
      </c>
      <c r="Y30" s="106">
        <f>'B5'!AD28</f>
        <v>2.8428856370168513E-2</v>
      </c>
      <c r="Z30" s="58"/>
    </row>
    <row r="31" spans="16:26" x14ac:dyDescent="0.3">
      <c r="Q31" s="57"/>
      <c r="Z31" s="57"/>
    </row>
    <row r="32" spans="16:26" x14ac:dyDescent="0.3">
      <c r="Q32" s="57"/>
      <c r="Z32" s="57"/>
    </row>
    <row r="33" spans="4:27" x14ac:dyDescent="0.3">
      <c r="Q33" s="57"/>
      <c r="Z33" s="57"/>
    </row>
    <row r="34" spans="4:27" x14ac:dyDescent="0.3">
      <c r="Q34" s="57"/>
      <c r="Z34" s="57"/>
    </row>
    <row r="35" spans="4:27" x14ac:dyDescent="0.3">
      <c r="Q35" s="57"/>
      <c r="Z35" s="57"/>
    </row>
    <row r="37" spans="4:27" s="32" customFormat="1" ht="18" x14ac:dyDescent="0.35">
      <c r="D37" s="32" t="s">
        <v>104</v>
      </c>
      <c r="Q37"/>
      <c r="R37"/>
      <c r="S37"/>
      <c r="T37"/>
      <c r="U37"/>
      <c r="V37"/>
      <c r="W37"/>
      <c r="X37"/>
      <c r="Y37"/>
      <c r="Z37"/>
      <c r="AA37"/>
    </row>
    <row r="38" spans="4:27" ht="18" x14ac:dyDescent="0.35">
      <c r="E38" s="32" t="s">
        <v>37</v>
      </c>
    </row>
    <row r="39" spans="4:27" ht="18" x14ac:dyDescent="0.35">
      <c r="D39" s="37" t="s">
        <v>36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</row>
    <row r="40" spans="4:27" ht="18" x14ac:dyDescent="0.35">
      <c r="D40" s="20"/>
      <c r="E40" s="37" t="s">
        <v>81</v>
      </c>
      <c r="F40" s="20"/>
      <c r="G40" s="20"/>
      <c r="H40" s="20"/>
      <c r="I40" s="20"/>
      <c r="J40" s="20"/>
      <c r="K40" s="20"/>
      <c r="L40" s="20"/>
      <c r="M40" s="20"/>
      <c r="N40" s="20"/>
      <c r="O40" s="20"/>
      <c r="AA40" s="32"/>
    </row>
    <row r="41" spans="4:27" ht="18" x14ac:dyDescent="0.35">
      <c r="D41" s="37" t="s">
        <v>38</v>
      </c>
      <c r="E41" s="20"/>
      <c r="F41" s="20"/>
      <c r="G41" s="20"/>
      <c r="H41" s="20"/>
      <c r="I41" s="68" t="s">
        <v>82</v>
      </c>
    </row>
    <row r="42" spans="4:27" ht="18" x14ac:dyDescent="0.35">
      <c r="D42" s="32"/>
      <c r="Q42" s="32"/>
      <c r="Z42" s="32"/>
    </row>
  </sheetData>
  <hyperlinks>
    <hyperlink ref="V4" r:id="rId1" xr:uid="{7988D46E-6BAC-4B3A-B09B-A46377BF3643}"/>
  </hyperlinks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25DEB-B6CE-4D09-AE27-BF959DE28173}">
  <dimension ref="A1:AD76"/>
  <sheetViews>
    <sheetView tabSelected="1" topLeftCell="A9" workbookViewId="0">
      <selection activeCell="W45" sqref="W45"/>
    </sheetView>
  </sheetViews>
  <sheetFormatPr defaultRowHeight="14.4" x14ac:dyDescent="0.3"/>
  <cols>
    <col min="3" max="3" width="10.5546875" bestFit="1" customWidth="1"/>
    <col min="15" max="19" width="7.88671875" style="6" customWidth="1"/>
  </cols>
  <sheetData>
    <row r="1" spans="1:22" ht="19.8" x14ac:dyDescent="0.4">
      <c r="A1" s="52" t="s">
        <v>0</v>
      </c>
      <c r="B1" t="s">
        <v>90</v>
      </c>
      <c r="F1" s="20" t="s">
        <v>94</v>
      </c>
    </row>
    <row r="2" spans="1:22" x14ac:dyDescent="0.3">
      <c r="D2" t="s">
        <v>91</v>
      </c>
      <c r="N2" s="12" t="s">
        <v>60</v>
      </c>
      <c r="Q2" s="12" t="s">
        <v>85</v>
      </c>
    </row>
    <row r="3" spans="1:22" x14ac:dyDescent="0.3">
      <c r="D3" t="s">
        <v>87</v>
      </c>
    </row>
    <row r="4" spans="1:22" x14ac:dyDescent="0.3">
      <c r="B4" s="20" t="s">
        <v>67</v>
      </c>
      <c r="O4" s="25">
        <f>AVERAGE(O6:S6)</f>
        <v>923.6</v>
      </c>
      <c r="P4" s="26" t="s">
        <v>21</v>
      </c>
      <c r="Q4" s="27"/>
      <c r="R4" s="27"/>
      <c r="S4" s="27"/>
    </row>
    <row r="5" spans="1:22" x14ac:dyDescent="0.3">
      <c r="C5" s="2" t="s">
        <v>4</v>
      </c>
      <c r="D5" s="2"/>
      <c r="E5" s="2"/>
      <c r="F5" s="2" t="s">
        <v>3</v>
      </c>
      <c r="G5" s="2"/>
      <c r="H5" s="2"/>
      <c r="I5" s="2" t="s">
        <v>5</v>
      </c>
      <c r="K5" s="2"/>
      <c r="L5" s="2"/>
      <c r="N5" s="13" t="s">
        <v>6</v>
      </c>
      <c r="O5" s="5">
        <v>23.22</v>
      </c>
      <c r="P5" s="5">
        <v>27.86</v>
      </c>
      <c r="Q5" s="5">
        <v>24.48</v>
      </c>
      <c r="R5" s="5">
        <v>22.01</v>
      </c>
      <c r="S5" s="5">
        <v>22.54</v>
      </c>
    </row>
    <row r="6" spans="1:22" x14ac:dyDescent="0.3">
      <c r="C6">
        <v>1201</v>
      </c>
      <c r="D6">
        <v>1.0283028110000001</v>
      </c>
      <c r="F6">
        <v>411</v>
      </c>
      <c r="G6">
        <v>1.0087160900000001</v>
      </c>
      <c r="I6">
        <v>645</v>
      </c>
      <c r="J6">
        <v>1.005451637</v>
      </c>
      <c r="N6" s="13" t="s">
        <v>7</v>
      </c>
      <c r="O6" s="6">
        <v>919</v>
      </c>
      <c r="P6" s="6">
        <v>920</v>
      </c>
      <c r="Q6" s="6">
        <v>921</v>
      </c>
      <c r="R6" s="6">
        <v>926</v>
      </c>
      <c r="S6" s="6">
        <v>932</v>
      </c>
      <c r="T6" s="29">
        <f>AVERAGE(O6:S6)</f>
        <v>923.6</v>
      </c>
    </row>
    <row r="7" spans="1:22" x14ac:dyDescent="0.3">
      <c r="B7" s="29">
        <f>T9</f>
        <v>1220</v>
      </c>
      <c r="C7" s="41">
        <v>1215</v>
      </c>
      <c r="D7" s="21">
        <v>2.0566056210000001</v>
      </c>
      <c r="E7" s="21"/>
      <c r="F7" s="21">
        <v>430</v>
      </c>
      <c r="G7" s="21">
        <v>2.007638821</v>
      </c>
      <c r="H7" s="21"/>
      <c r="I7" s="21">
        <v>660</v>
      </c>
      <c r="J7" s="48">
        <v>2.0402833550000001</v>
      </c>
      <c r="N7" s="13" t="s">
        <v>8</v>
      </c>
      <c r="O7" s="15" t="s">
        <v>9</v>
      </c>
      <c r="P7" s="15" t="s">
        <v>9</v>
      </c>
      <c r="Q7" s="15" t="s">
        <v>9</v>
      </c>
      <c r="R7" s="15" t="s">
        <v>9</v>
      </c>
      <c r="S7" s="15" t="s">
        <v>9</v>
      </c>
      <c r="T7" s="44" t="s">
        <v>22</v>
      </c>
    </row>
    <row r="8" spans="1:22" x14ac:dyDescent="0.3">
      <c r="C8" s="10">
        <v>1223</v>
      </c>
      <c r="D8" s="11">
        <v>3.0457349919999999</v>
      </c>
      <c r="E8" s="11"/>
      <c r="F8" s="11">
        <v>440</v>
      </c>
      <c r="G8" s="11">
        <v>3.0261482709999998</v>
      </c>
      <c r="H8" s="11"/>
      <c r="I8" s="11">
        <v>667</v>
      </c>
      <c r="J8" s="49">
        <v>3.0489994450000002</v>
      </c>
      <c r="N8" s="14" t="s">
        <v>10</v>
      </c>
      <c r="O8" s="14" t="s">
        <v>14</v>
      </c>
      <c r="P8" s="14" t="s">
        <v>88</v>
      </c>
      <c r="Q8" s="14" t="s">
        <v>11</v>
      </c>
      <c r="R8" s="14" t="s">
        <v>89</v>
      </c>
      <c r="S8" s="14" t="s">
        <v>13</v>
      </c>
    </row>
    <row r="9" spans="1:22" x14ac:dyDescent="0.3">
      <c r="C9">
        <v>1229</v>
      </c>
      <c r="D9">
        <v>4.2242026570000002</v>
      </c>
      <c r="F9">
        <v>447</v>
      </c>
      <c r="G9">
        <v>4.0968889759999998</v>
      </c>
      <c r="H9" s="29"/>
      <c r="I9">
        <v>673</v>
      </c>
      <c r="J9">
        <v>4.0838311620000001</v>
      </c>
      <c r="K9" s="29"/>
      <c r="L9" s="29"/>
      <c r="N9" s="46">
        <v>1</v>
      </c>
      <c r="O9" s="47">
        <v>1215</v>
      </c>
      <c r="P9" s="47">
        <v>1218</v>
      </c>
      <c r="Q9" s="47">
        <v>1212</v>
      </c>
      <c r="R9" s="47">
        <v>1227</v>
      </c>
      <c r="S9" s="47">
        <v>1228</v>
      </c>
      <c r="T9" s="50">
        <f t="shared" ref="T9:T29" si="0">AVERAGE(O9:S9)</f>
        <v>1220</v>
      </c>
      <c r="V9" t="s">
        <v>100</v>
      </c>
    </row>
    <row r="10" spans="1:22" x14ac:dyDescent="0.3">
      <c r="B10" s="20"/>
      <c r="C10">
        <v>1232</v>
      </c>
      <c r="D10">
        <v>5.0403159989999997</v>
      </c>
      <c r="F10">
        <v>452</v>
      </c>
      <c r="G10">
        <v>5.174158587</v>
      </c>
      <c r="I10">
        <v>678</v>
      </c>
      <c r="J10">
        <v>5.1904808539999996</v>
      </c>
      <c r="N10" s="46">
        <v>3</v>
      </c>
      <c r="O10" s="47">
        <v>1272</v>
      </c>
      <c r="P10" s="47">
        <v>1273</v>
      </c>
      <c r="Q10" s="47">
        <v>1277</v>
      </c>
      <c r="R10" s="47">
        <v>1293</v>
      </c>
      <c r="S10" s="47">
        <v>1296</v>
      </c>
      <c r="T10" s="50">
        <f t="shared" si="0"/>
        <v>1282.2</v>
      </c>
      <c r="V10" t="s">
        <v>101</v>
      </c>
    </row>
    <row r="11" spans="1:22" x14ac:dyDescent="0.3">
      <c r="C11">
        <v>1246</v>
      </c>
      <c r="D11">
        <v>10.459308589999999</v>
      </c>
      <c r="F11">
        <v>468</v>
      </c>
      <c r="G11">
        <v>10.49521758</v>
      </c>
      <c r="I11">
        <v>694</v>
      </c>
      <c r="J11">
        <v>10.31893709</v>
      </c>
      <c r="N11" s="46">
        <v>5</v>
      </c>
      <c r="O11" s="47">
        <v>1309</v>
      </c>
      <c r="P11" s="47">
        <v>1308</v>
      </c>
      <c r="Q11" s="47">
        <v>1315</v>
      </c>
      <c r="R11" s="47">
        <v>1327</v>
      </c>
      <c r="S11" s="47">
        <v>1341</v>
      </c>
      <c r="T11" s="50">
        <f t="shared" si="0"/>
        <v>1320</v>
      </c>
      <c r="V11" t="s">
        <v>102</v>
      </c>
    </row>
    <row r="12" spans="1:22" x14ac:dyDescent="0.3">
      <c r="C12">
        <v>1254</v>
      </c>
      <c r="D12">
        <v>15.55185584</v>
      </c>
      <c r="F12">
        <v>477</v>
      </c>
      <c r="G12">
        <v>15.17317925</v>
      </c>
      <c r="I12">
        <v>705</v>
      </c>
      <c r="J12">
        <v>15.085039009999999</v>
      </c>
      <c r="N12">
        <v>10</v>
      </c>
      <c r="O12">
        <v>1399</v>
      </c>
      <c r="P12">
        <v>1382</v>
      </c>
      <c r="Q12">
        <v>1394</v>
      </c>
      <c r="R12">
        <v>1421</v>
      </c>
      <c r="S12">
        <v>1407</v>
      </c>
      <c r="T12" s="29">
        <f t="shared" si="0"/>
        <v>1400.6</v>
      </c>
    </row>
    <row r="13" spans="1:22" x14ac:dyDescent="0.3">
      <c r="C13">
        <v>1261</v>
      </c>
      <c r="D13">
        <v>20.654196450000001</v>
      </c>
      <c r="F13">
        <v>485</v>
      </c>
      <c r="G13">
        <v>20.295106579999999</v>
      </c>
      <c r="I13">
        <v>715</v>
      </c>
      <c r="J13">
        <v>20.007834689999999</v>
      </c>
      <c r="N13">
        <v>15</v>
      </c>
      <c r="O13">
        <v>1479</v>
      </c>
      <c r="P13">
        <v>1445</v>
      </c>
      <c r="Q13">
        <v>1459</v>
      </c>
      <c r="R13">
        <v>1494</v>
      </c>
      <c r="S13">
        <v>1472</v>
      </c>
      <c r="T13" s="29">
        <f t="shared" si="0"/>
        <v>1469.8</v>
      </c>
    </row>
    <row r="14" spans="1:22" x14ac:dyDescent="0.3">
      <c r="C14">
        <v>1266</v>
      </c>
      <c r="D14">
        <v>25.270133520000002</v>
      </c>
      <c r="F14">
        <v>492</v>
      </c>
      <c r="G14">
        <v>25.544347599999998</v>
      </c>
      <c r="I14">
        <v>725</v>
      </c>
      <c r="J14">
        <v>25.289720240000001</v>
      </c>
      <c r="N14">
        <v>20</v>
      </c>
      <c r="O14">
        <v>1546</v>
      </c>
      <c r="P14">
        <v>1505</v>
      </c>
      <c r="Q14">
        <v>1522</v>
      </c>
      <c r="R14">
        <v>1554</v>
      </c>
      <c r="S14">
        <v>1540</v>
      </c>
      <c r="T14" s="29">
        <f t="shared" si="0"/>
        <v>1533.4</v>
      </c>
    </row>
    <row r="15" spans="1:22" x14ac:dyDescent="0.3">
      <c r="C15">
        <v>1271</v>
      </c>
      <c r="D15">
        <v>30.010119809999999</v>
      </c>
      <c r="F15">
        <v>498</v>
      </c>
      <c r="G15">
        <v>30.597721409999998</v>
      </c>
      <c r="I15">
        <v>734</v>
      </c>
      <c r="J15">
        <v>30.170078019999998</v>
      </c>
      <c r="N15">
        <v>25</v>
      </c>
      <c r="O15">
        <v>1615</v>
      </c>
      <c r="P15">
        <v>1568</v>
      </c>
      <c r="Q15">
        <v>1591</v>
      </c>
      <c r="R15">
        <v>1624</v>
      </c>
      <c r="S15">
        <v>1611</v>
      </c>
      <c r="T15" s="29">
        <f t="shared" si="0"/>
        <v>1601.8</v>
      </c>
    </row>
    <row r="16" spans="1:22" x14ac:dyDescent="0.3">
      <c r="C16">
        <v>1276</v>
      </c>
      <c r="D16">
        <v>35.572748339999997</v>
      </c>
      <c r="F16">
        <v>504</v>
      </c>
      <c r="G16">
        <v>35.74249992</v>
      </c>
      <c r="I16">
        <v>743</v>
      </c>
      <c r="J16">
        <v>35.406261219999998</v>
      </c>
      <c r="N16">
        <v>30</v>
      </c>
      <c r="O16">
        <v>1686</v>
      </c>
      <c r="P16">
        <v>1627</v>
      </c>
      <c r="Q16">
        <v>1661</v>
      </c>
      <c r="R16">
        <v>1698</v>
      </c>
      <c r="S16">
        <v>1689</v>
      </c>
      <c r="T16" s="29">
        <f t="shared" si="0"/>
        <v>1672.2</v>
      </c>
    </row>
    <row r="17" spans="2:30" x14ac:dyDescent="0.3">
      <c r="B17" s="29">
        <f>T10</f>
        <v>1282.2</v>
      </c>
      <c r="C17" s="41">
        <v>1280</v>
      </c>
      <c r="D17" s="21">
        <v>40.195214309999997</v>
      </c>
      <c r="E17" s="21"/>
      <c r="F17" s="21">
        <v>509</v>
      </c>
      <c r="G17" s="21">
        <v>40.35190807</v>
      </c>
      <c r="H17" s="21"/>
      <c r="I17" s="21">
        <v>751</v>
      </c>
      <c r="J17" s="48">
        <v>40.139718600000002</v>
      </c>
      <c r="N17">
        <v>35</v>
      </c>
      <c r="O17">
        <v>1766</v>
      </c>
      <c r="P17">
        <v>1695</v>
      </c>
      <c r="Q17">
        <v>1741</v>
      </c>
      <c r="R17">
        <v>1777</v>
      </c>
      <c r="S17">
        <v>1774</v>
      </c>
      <c r="T17" s="29">
        <f t="shared" si="0"/>
        <v>1750.6</v>
      </c>
    </row>
    <row r="18" spans="2:30" x14ac:dyDescent="0.3">
      <c r="C18" s="10">
        <v>1284</v>
      </c>
      <c r="D18" s="11">
        <v>45.170241240000003</v>
      </c>
      <c r="E18" s="11"/>
      <c r="F18" s="11">
        <v>514</v>
      </c>
      <c r="G18" s="11">
        <v>45.193092419999999</v>
      </c>
      <c r="H18" s="11"/>
      <c r="I18" s="11">
        <v>759</v>
      </c>
      <c r="J18" s="49">
        <v>45.189827960000002</v>
      </c>
      <c r="N18">
        <v>40</v>
      </c>
      <c r="O18">
        <v>1843</v>
      </c>
      <c r="P18">
        <v>1773</v>
      </c>
      <c r="Q18">
        <v>1828</v>
      </c>
      <c r="R18">
        <v>1867</v>
      </c>
      <c r="S18">
        <v>1852</v>
      </c>
      <c r="T18" s="29">
        <f t="shared" si="0"/>
        <v>1832.6</v>
      </c>
    </row>
    <row r="19" spans="2:30" x14ac:dyDescent="0.3">
      <c r="C19">
        <v>1289</v>
      </c>
      <c r="D19">
        <v>50.876505729999998</v>
      </c>
      <c r="F19">
        <v>520</v>
      </c>
      <c r="G19">
        <v>50.768778769999997</v>
      </c>
      <c r="I19">
        <v>767</v>
      </c>
      <c r="J19">
        <v>50.49130023</v>
      </c>
      <c r="N19">
        <v>45</v>
      </c>
      <c r="O19">
        <v>1939</v>
      </c>
      <c r="P19">
        <v>1843</v>
      </c>
      <c r="Q19">
        <v>1914</v>
      </c>
      <c r="R19">
        <v>1956</v>
      </c>
      <c r="S19">
        <v>1934</v>
      </c>
      <c r="T19" s="29">
        <f t="shared" si="0"/>
        <v>1917.2</v>
      </c>
    </row>
    <row r="20" spans="2:30" x14ac:dyDescent="0.3">
      <c r="B20" s="20"/>
      <c r="C20">
        <v>1293</v>
      </c>
      <c r="D20">
        <v>55.609963110000002</v>
      </c>
      <c r="F20">
        <v>525</v>
      </c>
      <c r="G20">
        <v>55.404302549999997</v>
      </c>
      <c r="I20">
        <v>775</v>
      </c>
      <c r="J20">
        <v>55.436947080000003</v>
      </c>
      <c r="N20">
        <v>50</v>
      </c>
      <c r="O20">
        <v>2036</v>
      </c>
      <c r="P20">
        <v>1936</v>
      </c>
      <c r="Q20">
        <v>1995</v>
      </c>
      <c r="R20">
        <v>2056</v>
      </c>
      <c r="S20">
        <v>2022</v>
      </c>
      <c r="T20" s="29">
        <f t="shared" si="0"/>
        <v>2009</v>
      </c>
      <c r="V20" s="20" t="s">
        <v>103</v>
      </c>
    </row>
    <row r="21" spans="2:30" x14ac:dyDescent="0.3">
      <c r="C21">
        <v>1297</v>
      </c>
      <c r="D21">
        <v>60.062677499999999</v>
      </c>
      <c r="F21">
        <v>531</v>
      </c>
      <c r="G21">
        <v>60.643750199999999</v>
      </c>
      <c r="I21">
        <v>783</v>
      </c>
      <c r="J21">
        <v>60.34342049</v>
      </c>
      <c r="N21">
        <v>55</v>
      </c>
      <c r="O21">
        <v>2122</v>
      </c>
      <c r="P21">
        <v>2012</v>
      </c>
      <c r="Q21">
        <v>2069</v>
      </c>
      <c r="R21">
        <v>2140</v>
      </c>
      <c r="S21">
        <v>2107</v>
      </c>
      <c r="T21" s="29">
        <f t="shared" si="0"/>
        <v>2090</v>
      </c>
      <c r="V21" s="6" t="s">
        <v>0</v>
      </c>
      <c r="W21" s="6"/>
      <c r="X21" s="6" t="s">
        <v>68</v>
      </c>
      <c r="Y21" s="6" t="s">
        <v>69</v>
      </c>
      <c r="Z21" s="6" t="s">
        <v>68</v>
      </c>
      <c r="AA21" s="6"/>
      <c r="AB21" s="6" t="s">
        <v>69</v>
      </c>
      <c r="AC21" s="6" t="s">
        <v>68</v>
      </c>
      <c r="AD21" s="6"/>
    </row>
    <row r="22" spans="2:30" x14ac:dyDescent="0.3">
      <c r="C22">
        <v>1302</v>
      </c>
      <c r="D22">
        <v>65.42617439</v>
      </c>
      <c r="F22">
        <v>537</v>
      </c>
      <c r="G22">
        <v>65.56001698</v>
      </c>
      <c r="I22">
        <v>791</v>
      </c>
      <c r="J22">
        <v>65.465347829999999</v>
      </c>
      <c r="N22">
        <v>60</v>
      </c>
      <c r="O22">
        <v>2204</v>
      </c>
      <c r="P22">
        <v>2091</v>
      </c>
      <c r="Q22">
        <v>2148</v>
      </c>
      <c r="R22">
        <v>2226</v>
      </c>
      <c r="S22">
        <v>2182</v>
      </c>
      <c r="T22" s="29">
        <f t="shared" si="0"/>
        <v>2170.1999999999998</v>
      </c>
      <c r="W22" s="6" t="s">
        <v>27</v>
      </c>
      <c r="X22" s="6" t="s">
        <v>96</v>
      </c>
      <c r="Y22" s="6" t="s">
        <v>70</v>
      </c>
      <c r="Z22" s="6" t="s">
        <v>96</v>
      </c>
      <c r="AA22" s="6" t="s">
        <v>29</v>
      </c>
      <c r="AB22" s="6" t="s">
        <v>70</v>
      </c>
      <c r="AC22" s="6" t="s">
        <v>96</v>
      </c>
      <c r="AD22" s="6" t="s">
        <v>5</v>
      </c>
    </row>
    <row r="23" spans="2:30" x14ac:dyDescent="0.3">
      <c r="C23">
        <v>1307</v>
      </c>
      <c r="D23">
        <v>70.933307220000003</v>
      </c>
      <c r="F23">
        <v>543</v>
      </c>
      <c r="G23">
        <v>70.035582539999993</v>
      </c>
      <c r="I23">
        <v>799</v>
      </c>
      <c r="J23">
        <v>70.012731369999997</v>
      </c>
      <c r="N23">
        <v>65</v>
      </c>
      <c r="O23">
        <v>2287</v>
      </c>
      <c r="P23">
        <v>2164</v>
      </c>
      <c r="Q23">
        <v>2227</v>
      </c>
      <c r="R23">
        <v>2311</v>
      </c>
      <c r="S23">
        <v>2240</v>
      </c>
      <c r="T23" s="29">
        <f t="shared" si="0"/>
        <v>2245.8000000000002</v>
      </c>
      <c r="V23" s="6"/>
      <c r="W23" s="6" t="s">
        <v>4</v>
      </c>
      <c r="X23" s="6" t="s">
        <v>28</v>
      </c>
      <c r="Y23" s="6" t="s">
        <v>3</v>
      </c>
      <c r="Z23" s="6" t="s">
        <v>3</v>
      </c>
      <c r="AA23" s="6" t="s">
        <v>30</v>
      </c>
      <c r="AB23" s="6" t="s">
        <v>5</v>
      </c>
      <c r="AC23" s="6" t="s">
        <v>5</v>
      </c>
      <c r="AD23" s="6" t="s">
        <v>31</v>
      </c>
    </row>
    <row r="24" spans="2:30" x14ac:dyDescent="0.3">
      <c r="C24">
        <v>1312</v>
      </c>
      <c r="D24" s="1">
        <v>75.510070839999997</v>
      </c>
      <c r="F24">
        <v>550</v>
      </c>
      <c r="G24">
        <v>75.000816110000002</v>
      </c>
      <c r="I24">
        <v>808</v>
      </c>
      <c r="J24">
        <v>75.261972380000003</v>
      </c>
      <c r="N24">
        <v>70</v>
      </c>
      <c r="O24">
        <v>2367</v>
      </c>
      <c r="P24">
        <v>2232</v>
      </c>
      <c r="Q24">
        <v>2302</v>
      </c>
      <c r="R24">
        <v>2391</v>
      </c>
      <c r="S24">
        <v>2302</v>
      </c>
      <c r="T24" s="29">
        <f t="shared" si="0"/>
        <v>2318.8000000000002</v>
      </c>
      <c r="V24" s="2"/>
      <c r="W24" s="29">
        <f>T9</f>
        <v>1220</v>
      </c>
      <c r="X24" s="1">
        <f>B33</f>
        <v>2.6220000000000141</v>
      </c>
      <c r="Y24" s="29">
        <f>T31</f>
        <v>435</v>
      </c>
      <c r="Z24" s="29">
        <f>F33</f>
        <v>435.81943081452414</v>
      </c>
      <c r="AA24" s="17">
        <f>(Z24-Y24)/Y24</f>
        <v>1.8837489989060674E-3</v>
      </c>
      <c r="AB24" s="29">
        <f>T53</f>
        <v>418.2</v>
      </c>
      <c r="AC24" s="29">
        <f>J33</f>
        <v>664.04580152671758</v>
      </c>
      <c r="AD24" s="17">
        <f>(AC24-AB24)/AB24</f>
        <v>0.58786657466933911</v>
      </c>
    </row>
    <row r="25" spans="2:30" x14ac:dyDescent="0.3">
      <c r="B25" s="29">
        <f>T11</f>
        <v>1320</v>
      </c>
      <c r="C25" s="41">
        <v>1318</v>
      </c>
      <c r="D25" s="71">
        <v>80.498155580000002</v>
      </c>
      <c r="E25" s="72"/>
      <c r="F25" s="21">
        <v>559</v>
      </c>
      <c r="G25" s="21">
        <v>80.312081739999996</v>
      </c>
      <c r="H25" s="21"/>
      <c r="I25" s="21">
        <v>817</v>
      </c>
      <c r="J25" s="48">
        <v>80.292495020000004</v>
      </c>
      <c r="N25">
        <v>75</v>
      </c>
      <c r="O25">
        <v>2448</v>
      </c>
      <c r="P25">
        <v>2309</v>
      </c>
      <c r="Q25">
        <v>2382</v>
      </c>
      <c r="R25">
        <v>2480</v>
      </c>
      <c r="S25">
        <v>2378</v>
      </c>
      <c r="T25" s="29">
        <f t="shared" si="0"/>
        <v>2399.4</v>
      </c>
      <c r="V25" s="2"/>
      <c r="W25" s="29">
        <f t="shared" ref="W25:W26" si="1">T10</f>
        <v>1282.2</v>
      </c>
      <c r="X25" s="1">
        <f>B44</f>
        <v>43.000360000000228</v>
      </c>
      <c r="Y25" s="29">
        <f>T32</f>
        <v>514.6</v>
      </c>
      <c r="Z25" s="113">
        <f>F44</f>
        <v>511.7541417062593</v>
      </c>
      <c r="AA25" s="114">
        <f t="shared" ref="AA25:AA26" si="2">(Z25-Y25)/Y25</f>
        <v>-5.5302337616415049E-3</v>
      </c>
      <c r="AB25" s="113">
        <f>T54</f>
        <v>539.6</v>
      </c>
      <c r="AC25" s="113">
        <f>J44</f>
        <v>755.48924441628424</v>
      </c>
      <c r="AD25" s="17">
        <f t="shared" ref="AD25:AD26" si="3">(AC25-AB25)/AB25</f>
        <v>0.4000912609642035</v>
      </c>
    </row>
    <row r="26" spans="2:30" x14ac:dyDescent="0.3">
      <c r="C26" s="10">
        <v>1325</v>
      </c>
      <c r="D26" s="73">
        <v>85.603760649999998</v>
      </c>
      <c r="E26" s="11"/>
      <c r="F26" s="11">
        <v>569</v>
      </c>
      <c r="G26" s="11">
        <v>85.238141870000007</v>
      </c>
      <c r="H26" s="11"/>
      <c r="I26" s="11">
        <v>828</v>
      </c>
      <c r="J26" s="49">
        <v>85.469918059999998</v>
      </c>
      <c r="N26">
        <v>80</v>
      </c>
      <c r="O26">
        <v>2519</v>
      </c>
      <c r="P26">
        <v>2393</v>
      </c>
      <c r="Q26">
        <v>2463</v>
      </c>
      <c r="R26">
        <v>2562</v>
      </c>
      <c r="S26">
        <v>2477</v>
      </c>
      <c r="T26" s="29">
        <f t="shared" si="0"/>
        <v>2482.8000000000002</v>
      </c>
      <c r="W26" s="29">
        <f t="shared" si="1"/>
        <v>1320</v>
      </c>
      <c r="X26" s="1">
        <f>B55</f>
        <v>81.998000000000161</v>
      </c>
      <c r="Y26" s="29">
        <f>T33</f>
        <v>564.20000000000005</v>
      </c>
      <c r="Z26" s="29">
        <f>F55</f>
        <v>562.41981323589152</v>
      </c>
      <c r="AA26" s="17">
        <f t="shared" si="2"/>
        <v>-3.1552406311742658E-3</v>
      </c>
      <c r="AB26" s="29">
        <f>T55</f>
        <v>605</v>
      </c>
      <c r="AC26" s="29">
        <f>J55</f>
        <v>820.58211174846008</v>
      </c>
      <c r="AD26" s="17">
        <f t="shared" si="3"/>
        <v>0.35633406900571912</v>
      </c>
    </row>
    <row r="27" spans="2:30" x14ac:dyDescent="0.3">
      <c r="C27">
        <v>1333</v>
      </c>
      <c r="D27" s="1">
        <v>90.089119580000002</v>
      </c>
      <c r="F27">
        <v>582</v>
      </c>
      <c r="G27">
        <v>90.046681680000006</v>
      </c>
      <c r="I27">
        <v>840</v>
      </c>
      <c r="J27">
        <v>90.275193419999994</v>
      </c>
      <c r="N27">
        <v>85</v>
      </c>
      <c r="O27">
        <v>2665</v>
      </c>
      <c r="P27">
        <v>2501</v>
      </c>
      <c r="Q27">
        <v>2580</v>
      </c>
      <c r="R27">
        <v>2718</v>
      </c>
      <c r="S27">
        <v>2582</v>
      </c>
      <c r="T27" s="29">
        <f t="shared" si="0"/>
        <v>2609.1999999999998</v>
      </c>
    </row>
    <row r="28" spans="2:30" x14ac:dyDescent="0.3">
      <c r="C28">
        <v>1347</v>
      </c>
      <c r="D28" s="1">
        <v>95.126171119999995</v>
      </c>
      <c r="F28">
        <v>604</v>
      </c>
      <c r="G28">
        <v>95.103319949999999</v>
      </c>
      <c r="I28">
        <v>858</v>
      </c>
      <c r="J28">
        <v>95.214311359999996</v>
      </c>
      <c r="N28">
        <v>90</v>
      </c>
      <c r="O28">
        <v>3182</v>
      </c>
      <c r="P28">
        <v>2856</v>
      </c>
      <c r="Q28">
        <v>3182</v>
      </c>
      <c r="R28">
        <v>3278</v>
      </c>
      <c r="S28">
        <v>2792</v>
      </c>
      <c r="T28" s="29">
        <f t="shared" si="0"/>
        <v>3058</v>
      </c>
    </row>
    <row r="29" spans="2:30" x14ac:dyDescent="0.3">
      <c r="D29" s="1"/>
      <c r="N29">
        <v>95</v>
      </c>
      <c r="O29">
        <v>3974</v>
      </c>
      <c r="P29">
        <v>3553</v>
      </c>
      <c r="Q29">
        <v>4007</v>
      </c>
      <c r="R29">
        <v>4080</v>
      </c>
      <c r="S29">
        <v>3731</v>
      </c>
      <c r="T29" s="29">
        <f t="shared" si="0"/>
        <v>3869</v>
      </c>
    </row>
    <row r="30" spans="2:30" x14ac:dyDescent="0.3">
      <c r="D30" s="20" t="s">
        <v>99</v>
      </c>
      <c r="N30" s="14" t="s">
        <v>3</v>
      </c>
      <c r="O30" s="14" t="s">
        <v>14</v>
      </c>
      <c r="P30" s="14" t="s">
        <v>88</v>
      </c>
      <c r="Q30" s="14" t="s">
        <v>11</v>
      </c>
      <c r="R30" s="14" t="s">
        <v>89</v>
      </c>
      <c r="S30" s="14" t="s">
        <v>13</v>
      </c>
      <c r="T30" s="29"/>
    </row>
    <row r="31" spans="2:30" x14ac:dyDescent="0.3">
      <c r="B31" s="51" t="s">
        <v>64</v>
      </c>
      <c r="C31" s="11"/>
      <c r="D31" s="11"/>
      <c r="F31" s="51" t="s">
        <v>66</v>
      </c>
      <c r="G31" s="11"/>
      <c r="H31" s="11"/>
      <c r="J31" s="51" t="s">
        <v>65</v>
      </c>
      <c r="K31" s="11"/>
      <c r="L31" s="11"/>
      <c r="N31">
        <v>1</v>
      </c>
      <c r="O31">
        <v>439</v>
      </c>
      <c r="P31">
        <v>435</v>
      </c>
      <c r="Q31">
        <v>428</v>
      </c>
      <c r="R31">
        <v>442</v>
      </c>
      <c r="S31">
        <v>431</v>
      </c>
      <c r="T31" s="43">
        <f t="shared" ref="T31:T51" si="4">AVERAGE(O31:S31)</f>
        <v>435</v>
      </c>
    </row>
    <row r="32" spans="2:30" x14ac:dyDescent="0.3">
      <c r="N32">
        <v>3</v>
      </c>
      <c r="O32">
        <v>511</v>
      </c>
      <c r="P32">
        <v>504</v>
      </c>
      <c r="Q32">
        <v>514</v>
      </c>
      <c r="R32">
        <v>526</v>
      </c>
      <c r="S32">
        <v>518</v>
      </c>
      <c r="T32" s="43">
        <f t="shared" si="4"/>
        <v>514.6</v>
      </c>
      <c r="V32" t="s">
        <v>97</v>
      </c>
    </row>
    <row r="33" spans="2:23" x14ac:dyDescent="0.3">
      <c r="B33" s="20">
        <f xml:space="preserve"> C34*D33 - D34</f>
        <v>2.6220000000000141</v>
      </c>
      <c r="C33" t="s">
        <v>24</v>
      </c>
      <c r="D33" s="29">
        <f>T9</f>
        <v>1220</v>
      </c>
      <c r="F33" s="20">
        <f>(B33+H34)/G34</f>
        <v>435.81943081452414</v>
      </c>
      <c r="G33" t="s">
        <v>25</v>
      </c>
      <c r="J33" s="20">
        <f>(B33+L34)/K34</f>
        <v>664.04580152671758</v>
      </c>
      <c r="K33" t="s">
        <v>25</v>
      </c>
      <c r="N33">
        <v>5</v>
      </c>
      <c r="O33">
        <v>559</v>
      </c>
      <c r="P33">
        <v>553</v>
      </c>
      <c r="Q33">
        <v>558</v>
      </c>
      <c r="R33">
        <v>574</v>
      </c>
      <c r="S33">
        <v>577</v>
      </c>
      <c r="T33" s="43">
        <f t="shared" si="4"/>
        <v>564.20000000000005</v>
      </c>
      <c r="W33" t="s">
        <v>98</v>
      </c>
    </row>
    <row r="34" spans="2:23" x14ac:dyDescent="0.3">
      <c r="C34">
        <v>0.1236</v>
      </c>
      <c r="D34">
        <v>148.16999999999999</v>
      </c>
      <c r="G34">
        <v>0.1019</v>
      </c>
      <c r="H34">
        <v>41.787999999999997</v>
      </c>
      <c r="K34">
        <v>0.14410000000000001</v>
      </c>
      <c r="L34">
        <v>93.066999999999993</v>
      </c>
      <c r="N34">
        <v>10</v>
      </c>
      <c r="O34">
        <v>670</v>
      </c>
      <c r="P34">
        <v>642</v>
      </c>
      <c r="Q34">
        <v>658</v>
      </c>
      <c r="R34">
        <v>689</v>
      </c>
      <c r="S34">
        <v>666</v>
      </c>
      <c r="T34" s="29">
        <f t="shared" si="4"/>
        <v>665</v>
      </c>
    </row>
    <row r="35" spans="2:23" x14ac:dyDescent="0.3">
      <c r="N35">
        <v>15</v>
      </c>
      <c r="O35">
        <v>773</v>
      </c>
      <c r="P35">
        <v>727</v>
      </c>
      <c r="Q35">
        <v>739</v>
      </c>
      <c r="R35">
        <v>783</v>
      </c>
      <c r="S35">
        <v>746</v>
      </c>
      <c r="T35" s="29">
        <f t="shared" si="4"/>
        <v>753.6</v>
      </c>
    </row>
    <row r="36" spans="2:23" x14ac:dyDescent="0.3">
      <c r="N36">
        <v>20</v>
      </c>
      <c r="O36">
        <v>858</v>
      </c>
      <c r="P36">
        <v>804</v>
      </c>
      <c r="Q36">
        <v>822</v>
      </c>
      <c r="R36">
        <v>862</v>
      </c>
      <c r="S36">
        <v>838</v>
      </c>
      <c r="T36" s="29">
        <f t="shared" si="4"/>
        <v>836.8</v>
      </c>
    </row>
    <row r="37" spans="2:23" x14ac:dyDescent="0.3">
      <c r="N37">
        <v>25</v>
      </c>
      <c r="O37">
        <v>947</v>
      </c>
      <c r="P37">
        <v>884</v>
      </c>
      <c r="Q37">
        <v>912</v>
      </c>
      <c r="R37">
        <v>951</v>
      </c>
      <c r="S37">
        <v>928</v>
      </c>
      <c r="T37" s="29">
        <f t="shared" si="4"/>
        <v>924.4</v>
      </c>
    </row>
    <row r="38" spans="2:23" x14ac:dyDescent="0.3">
      <c r="N38">
        <v>30</v>
      </c>
      <c r="O38">
        <v>1043</v>
      </c>
      <c r="P38">
        <v>958</v>
      </c>
      <c r="Q38">
        <v>1002</v>
      </c>
      <c r="R38">
        <v>1049</v>
      </c>
      <c r="S38">
        <v>1031</v>
      </c>
      <c r="T38" s="29">
        <f t="shared" si="4"/>
        <v>1016.6</v>
      </c>
    </row>
    <row r="39" spans="2:23" x14ac:dyDescent="0.3">
      <c r="N39">
        <v>35</v>
      </c>
      <c r="O39">
        <v>1141</v>
      </c>
      <c r="P39">
        <v>1046</v>
      </c>
      <c r="Q39">
        <v>1106</v>
      </c>
      <c r="R39">
        <v>1147</v>
      </c>
      <c r="S39">
        <v>1139</v>
      </c>
      <c r="T39" s="29">
        <f t="shared" si="4"/>
        <v>1115.8</v>
      </c>
    </row>
    <row r="40" spans="2:23" x14ac:dyDescent="0.3">
      <c r="N40">
        <v>40</v>
      </c>
      <c r="O40">
        <v>1239</v>
      </c>
      <c r="P40">
        <v>1147</v>
      </c>
      <c r="Q40">
        <v>1217</v>
      </c>
      <c r="R40">
        <v>1263</v>
      </c>
      <c r="S40">
        <v>1239</v>
      </c>
      <c r="T40" s="29">
        <f t="shared" si="4"/>
        <v>1221</v>
      </c>
    </row>
    <row r="41" spans="2:23" x14ac:dyDescent="0.3">
      <c r="N41">
        <v>45</v>
      </c>
      <c r="O41">
        <v>1360</v>
      </c>
      <c r="P41">
        <v>1238</v>
      </c>
      <c r="Q41">
        <v>1326</v>
      </c>
      <c r="R41">
        <v>1380</v>
      </c>
      <c r="S41">
        <v>1346</v>
      </c>
      <c r="T41" s="29">
        <f t="shared" si="4"/>
        <v>1330</v>
      </c>
    </row>
    <row r="42" spans="2:23" x14ac:dyDescent="0.3">
      <c r="N42">
        <v>50</v>
      </c>
      <c r="O42">
        <v>1486</v>
      </c>
      <c r="P42">
        <v>1357</v>
      </c>
      <c r="Q42">
        <v>1431</v>
      </c>
      <c r="R42">
        <v>1508</v>
      </c>
      <c r="S42">
        <v>1460</v>
      </c>
      <c r="T42" s="29">
        <f t="shared" si="4"/>
        <v>1448.4</v>
      </c>
    </row>
    <row r="43" spans="2:23" x14ac:dyDescent="0.3">
      <c r="N43">
        <v>55</v>
      </c>
      <c r="O43">
        <v>1597</v>
      </c>
      <c r="P43">
        <v>1455</v>
      </c>
      <c r="Q43">
        <v>1528</v>
      </c>
      <c r="R43">
        <v>1615</v>
      </c>
      <c r="S43">
        <v>1571</v>
      </c>
      <c r="T43" s="29">
        <f t="shared" si="4"/>
        <v>1553.2</v>
      </c>
    </row>
    <row r="44" spans="2:23" x14ac:dyDescent="0.3">
      <c r="B44" s="20">
        <f xml:space="preserve"> C45*D44 - D45</f>
        <v>43.000360000000228</v>
      </c>
      <c r="C44" t="s">
        <v>24</v>
      </c>
      <c r="D44" s="29">
        <f>T10</f>
        <v>1282.2</v>
      </c>
      <c r="F44" s="20">
        <f>(B44+H45)/G45</f>
        <v>511.7541417062593</v>
      </c>
      <c r="G44" t="s">
        <v>25</v>
      </c>
      <c r="J44" s="20">
        <f>(B44+L45)/K45</f>
        <v>755.48924441628424</v>
      </c>
      <c r="K44" t="s">
        <v>25</v>
      </c>
      <c r="N44">
        <v>60</v>
      </c>
      <c r="O44">
        <v>1699</v>
      </c>
      <c r="P44">
        <v>1554</v>
      </c>
      <c r="Q44">
        <v>1627</v>
      </c>
      <c r="R44">
        <v>1728</v>
      </c>
      <c r="S44">
        <v>1670</v>
      </c>
      <c r="T44" s="29">
        <f t="shared" si="4"/>
        <v>1655.6</v>
      </c>
    </row>
    <row r="45" spans="2:23" x14ac:dyDescent="0.3">
      <c r="C45">
        <v>1.2438</v>
      </c>
      <c r="D45">
        <v>1551.8</v>
      </c>
      <c r="G45">
        <v>0.96819999999999995</v>
      </c>
      <c r="H45">
        <v>452.48</v>
      </c>
      <c r="K45">
        <v>0.63129999999999997</v>
      </c>
      <c r="L45">
        <v>433.94</v>
      </c>
      <c r="N45">
        <v>65</v>
      </c>
      <c r="O45">
        <v>1807</v>
      </c>
      <c r="P45">
        <v>1651</v>
      </c>
      <c r="Q45">
        <v>1728</v>
      </c>
      <c r="R45">
        <v>1837</v>
      </c>
      <c r="S45">
        <v>1743</v>
      </c>
      <c r="T45" s="29">
        <f t="shared" si="4"/>
        <v>1753.2</v>
      </c>
    </row>
    <row r="46" spans="2:23" x14ac:dyDescent="0.3">
      <c r="N46">
        <v>70</v>
      </c>
      <c r="O46">
        <v>1909</v>
      </c>
      <c r="P46">
        <v>1735</v>
      </c>
      <c r="Q46">
        <v>1825</v>
      </c>
      <c r="R46">
        <v>1939</v>
      </c>
      <c r="S46">
        <v>1822</v>
      </c>
      <c r="T46" s="29">
        <f t="shared" si="4"/>
        <v>1846</v>
      </c>
    </row>
    <row r="47" spans="2:23" x14ac:dyDescent="0.3">
      <c r="N47">
        <v>75</v>
      </c>
      <c r="O47">
        <v>2012</v>
      </c>
      <c r="P47">
        <v>1835</v>
      </c>
      <c r="Q47">
        <v>1928</v>
      </c>
      <c r="R47">
        <v>2054</v>
      </c>
      <c r="S47">
        <v>1922</v>
      </c>
      <c r="T47" s="29">
        <f t="shared" si="4"/>
        <v>1950.2</v>
      </c>
    </row>
    <row r="48" spans="2:23" x14ac:dyDescent="0.3">
      <c r="N48">
        <v>80</v>
      </c>
      <c r="O48">
        <v>2103</v>
      </c>
      <c r="P48">
        <v>1942</v>
      </c>
      <c r="Q48">
        <v>2032</v>
      </c>
      <c r="R48">
        <v>2159</v>
      </c>
      <c r="S48">
        <v>2051</v>
      </c>
      <c r="T48" s="29">
        <f t="shared" si="4"/>
        <v>2057.4</v>
      </c>
    </row>
    <row r="49" spans="2:23" x14ac:dyDescent="0.3">
      <c r="N49">
        <v>85</v>
      </c>
      <c r="O49">
        <v>2290</v>
      </c>
      <c r="P49">
        <v>2080</v>
      </c>
      <c r="Q49">
        <v>2182</v>
      </c>
      <c r="R49">
        <v>2361</v>
      </c>
      <c r="S49">
        <v>2184</v>
      </c>
      <c r="T49" s="29">
        <f t="shared" si="4"/>
        <v>2219.4</v>
      </c>
    </row>
    <row r="50" spans="2:23" x14ac:dyDescent="0.3">
      <c r="N50">
        <v>90</v>
      </c>
      <c r="O50">
        <v>2945</v>
      </c>
      <c r="P50">
        <v>2535</v>
      </c>
      <c r="Q50">
        <v>2947</v>
      </c>
      <c r="R50">
        <v>3083</v>
      </c>
      <c r="S50">
        <v>2451</v>
      </c>
      <c r="T50" s="29">
        <f t="shared" si="4"/>
        <v>2792.2</v>
      </c>
    </row>
    <row r="51" spans="2:23" x14ac:dyDescent="0.3">
      <c r="N51">
        <v>95</v>
      </c>
      <c r="O51">
        <v>3962</v>
      </c>
      <c r="P51">
        <v>3429</v>
      </c>
      <c r="Q51">
        <v>4001</v>
      </c>
      <c r="R51">
        <v>4111</v>
      </c>
      <c r="S51">
        <v>3682</v>
      </c>
      <c r="T51" s="29">
        <f t="shared" si="4"/>
        <v>3837</v>
      </c>
    </row>
    <row r="52" spans="2:23" x14ac:dyDescent="0.3">
      <c r="N52" s="14" t="s">
        <v>5</v>
      </c>
      <c r="O52" s="14" t="s">
        <v>14</v>
      </c>
      <c r="P52" s="14" t="s">
        <v>88</v>
      </c>
      <c r="Q52" s="14" t="s">
        <v>11</v>
      </c>
      <c r="R52" s="14" t="s">
        <v>89</v>
      </c>
      <c r="S52" s="14" t="s">
        <v>13</v>
      </c>
      <c r="T52" s="29"/>
    </row>
    <row r="53" spans="2:23" x14ac:dyDescent="0.3">
      <c r="N53">
        <v>1</v>
      </c>
      <c r="O53">
        <v>413</v>
      </c>
      <c r="P53">
        <v>422</v>
      </c>
      <c r="Q53">
        <v>450</v>
      </c>
      <c r="R53">
        <v>399</v>
      </c>
      <c r="S53">
        <v>407</v>
      </c>
      <c r="T53" s="43">
        <f t="shared" ref="T53:T73" si="5">AVERAGE(O53:S53)</f>
        <v>418.2</v>
      </c>
    </row>
    <row r="54" spans="2:23" x14ac:dyDescent="0.3">
      <c r="N54">
        <v>3</v>
      </c>
      <c r="O54">
        <v>543</v>
      </c>
      <c r="P54">
        <v>526</v>
      </c>
      <c r="Q54">
        <v>553</v>
      </c>
      <c r="R54">
        <v>533</v>
      </c>
      <c r="S54">
        <v>543</v>
      </c>
      <c r="T54" s="43">
        <f t="shared" si="5"/>
        <v>539.6</v>
      </c>
      <c r="U54" s="20"/>
      <c r="V54" t="s">
        <v>97</v>
      </c>
    </row>
    <row r="55" spans="2:23" x14ac:dyDescent="0.3">
      <c r="B55" s="20">
        <f xml:space="preserve"> C56*D55 - D56</f>
        <v>81.998000000000161</v>
      </c>
      <c r="C55" t="s">
        <v>24</v>
      </c>
      <c r="D55" s="29">
        <f>T11</f>
        <v>1320</v>
      </c>
      <c r="F55" s="20">
        <f>(B55+H56)/G56</f>
        <v>562.41981323589152</v>
      </c>
      <c r="G55" t="s">
        <v>25</v>
      </c>
      <c r="J55" s="20">
        <f>(B55+L56)/K56</f>
        <v>820.58211174846008</v>
      </c>
      <c r="K55" t="s">
        <v>25</v>
      </c>
      <c r="N55">
        <v>5</v>
      </c>
      <c r="O55">
        <v>598</v>
      </c>
      <c r="P55">
        <v>595</v>
      </c>
      <c r="Q55">
        <v>622</v>
      </c>
      <c r="R55">
        <v>598</v>
      </c>
      <c r="S55">
        <v>612</v>
      </c>
      <c r="T55" s="43">
        <f t="shared" si="5"/>
        <v>605</v>
      </c>
      <c r="W55" t="s">
        <v>98</v>
      </c>
    </row>
    <row r="56" spans="2:23" x14ac:dyDescent="0.3">
      <c r="C56">
        <v>0.72940000000000005</v>
      </c>
      <c r="D56">
        <v>880.81</v>
      </c>
      <c r="G56">
        <v>0.49259999999999998</v>
      </c>
      <c r="H56">
        <v>195.05</v>
      </c>
      <c r="K56">
        <v>0.47070000000000001</v>
      </c>
      <c r="L56">
        <v>304.25</v>
      </c>
      <c r="N56">
        <v>10</v>
      </c>
      <c r="O56">
        <v>721</v>
      </c>
      <c r="P56">
        <v>686</v>
      </c>
      <c r="Q56">
        <v>719</v>
      </c>
      <c r="R56">
        <v>718</v>
      </c>
      <c r="S56">
        <v>704</v>
      </c>
      <c r="T56" s="29">
        <f t="shared" si="5"/>
        <v>709.6</v>
      </c>
    </row>
    <row r="57" spans="2:23" x14ac:dyDescent="0.3">
      <c r="N57">
        <v>15</v>
      </c>
      <c r="O57">
        <v>816</v>
      </c>
      <c r="P57">
        <v>767</v>
      </c>
      <c r="Q57">
        <v>793</v>
      </c>
      <c r="R57">
        <v>810</v>
      </c>
      <c r="S57">
        <v>797</v>
      </c>
      <c r="T57" s="29">
        <f t="shared" si="5"/>
        <v>796.6</v>
      </c>
    </row>
    <row r="58" spans="2:23" x14ac:dyDescent="0.3">
      <c r="N58">
        <v>20</v>
      </c>
      <c r="O58">
        <v>903</v>
      </c>
      <c r="P58">
        <v>846</v>
      </c>
      <c r="Q58">
        <v>866</v>
      </c>
      <c r="R58">
        <v>895</v>
      </c>
      <c r="S58">
        <v>874</v>
      </c>
      <c r="T58" s="29">
        <f t="shared" si="5"/>
        <v>876.8</v>
      </c>
    </row>
    <row r="59" spans="2:23" x14ac:dyDescent="0.3">
      <c r="N59">
        <v>25</v>
      </c>
      <c r="O59">
        <v>994</v>
      </c>
      <c r="P59">
        <v>928</v>
      </c>
      <c r="Q59">
        <v>948</v>
      </c>
      <c r="R59">
        <v>972</v>
      </c>
      <c r="S59">
        <v>946</v>
      </c>
      <c r="T59" s="29">
        <f t="shared" si="5"/>
        <v>957.6</v>
      </c>
    </row>
    <row r="60" spans="2:23" x14ac:dyDescent="0.3">
      <c r="N60">
        <v>30</v>
      </c>
      <c r="O60">
        <v>1079</v>
      </c>
      <c r="P60">
        <v>1000</v>
      </c>
      <c r="Q60">
        <v>1032</v>
      </c>
      <c r="R60">
        <v>1066</v>
      </c>
      <c r="S60">
        <v>1035</v>
      </c>
      <c r="T60" s="29">
        <f t="shared" si="5"/>
        <v>1042.4000000000001</v>
      </c>
    </row>
    <row r="61" spans="2:23" x14ac:dyDescent="0.3">
      <c r="N61">
        <v>35</v>
      </c>
      <c r="O61">
        <v>1168</v>
      </c>
      <c r="P61">
        <v>1065</v>
      </c>
      <c r="Q61">
        <v>1115</v>
      </c>
      <c r="R61">
        <v>1157</v>
      </c>
      <c r="S61">
        <v>1134</v>
      </c>
      <c r="T61" s="29">
        <f t="shared" si="5"/>
        <v>1127.8</v>
      </c>
    </row>
    <row r="62" spans="2:23" x14ac:dyDescent="0.3">
      <c r="N62">
        <v>40</v>
      </c>
      <c r="O62">
        <v>1264</v>
      </c>
      <c r="P62">
        <v>1148</v>
      </c>
      <c r="Q62">
        <v>1211</v>
      </c>
      <c r="R62">
        <v>1256</v>
      </c>
      <c r="S62">
        <v>1224</v>
      </c>
      <c r="T62" s="29">
        <f t="shared" si="5"/>
        <v>1220.5999999999999</v>
      </c>
    </row>
    <row r="63" spans="2:23" x14ac:dyDescent="0.3">
      <c r="N63">
        <v>45</v>
      </c>
      <c r="O63">
        <v>1357</v>
      </c>
      <c r="P63">
        <v>1243</v>
      </c>
      <c r="Q63">
        <v>1326</v>
      </c>
      <c r="R63">
        <v>1356</v>
      </c>
      <c r="S63">
        <v>1316</v>
      </c>
      <c r="T63" s="29">
        <f t="shared" si="5"/>
        <v>1319.6</v>
      </c>
    </row>
    <row r="64" spans="2:23" x14ac:dyDescent="0.3">
      <c r="N64">
        <v>50</v>
      </c>
      <c r="O64">
        <v>1483</v>
      </c>
      <c r="P64">
        <v>1354</v>
      </c>
      <c r="Q64">
        <v>1412</v>
      </c>
      <c r="R64">
        <v>1453</v>
      </c>
      <c r="S64">
        <v>1402</v>
      </c>
      <c r="T64" s="29">
        <f t="shared" si="5"/>
        <v>1420.8</v>
      </c>
    </row>
    <row r="65" spans="14:20" x14ac:dyDescent="0.3">
      <c r="N65">
        <v>55</v>
      </c>
      <c r="O65">
        <v>1579</v>
      </c>
      <c r="P65">
        <v>1449</v>
      </c>
      <c r="Q65">
        <v>1513</v>
      </c>
      <c r="R65">
        <v>1554</v>
      </c>
      <c r="S65">
        <v>1505</v>
      </c>
      <c r="T65" s="29">
        <f t="shared" si="5"/>
        <v>1520</v>
      </c>
    </row>
    <row r="66" spans="14:20" x14ac:dyDescent="0.3">
      <c r="N66">
        <v>60</v>
      </c>
      <c r="O66">
        <v>1677</v>
      </c>
      <c r="P66">
        <v>1545</v>
      </c>
      <c r="Q66">
        <v>1590</v>
      </c>
      <c r="R66">
        <v>1658</v>
      </c>
      <c r="S66">
        <v>1606</v>
      </c>
      <c r="T66" s="29">
        <f t="shared" si="5"/>
        <v>1615.2</v>
      </c>
    </row>
    <row r="67" spans="14:20" x14ac:dyDescent="0.3">
      <c r="N67">
        <v>65</v>
      </c>
      <c r="O67">
        <v>1767</v>
      </c>
      <c r="P67">
        <v>1636</v>
      </c>
      <c r="Q67">
        <v>1677</v>
      </c>
      <c r="R67">
        <v>1759</v>
      </c>
      <c r="S67">
        <v>1686</v>
      </c>
      <c r="T67" s="29">
        <f t="shared" si="5"/>
        <v>1705</v>
      </c>
    </row>
    <row r="68" spans="14:20" x14ac:dyDescent="0.3">
      <c r="N68">
        <v>70</v>
      </c>
      <c r="O68">
        <v>1868</v>
      </c>
      <c r="P68">
        <v>1720</v>
      </c>
      <c r="Q68">
        <v>1794</v>
      </c>
      <c r="R68">
        <v>1863</v>
      </c>
      <c r="S68">
        <v>1758</v>
      </c>
      <c r="T68" s="29">
        <f t="shared" si="5"/>
        <v>1800.6</v>
      </c>
    </row>
    <row r="69" spans="14:20" x14ac:dyDescent="0.3">
      <c r="N69">
        <v>75</v>
      </c>
      <c r="O69">
        <v>1995</v>
      </c>
      <c r="P69">
        <v>1829</v>
      </c>
      <c r="Q69">
        <v>1912</v>
      </c>
      <c r="R69">
        <v>1955</v>
      </c>
      <c r="S69">
        <v>1834</v>
      </c>
      <c r="T69" s="29">
        <f t="shared" si="5"/>
        <v>1905</v>
      </c>
    </row>
    <row r="70" spans="14:20" x14ac:dyDescent="0.3">
      <c r="N70">
        <v>80</v>
      </c>
      <c r="O70">
        <v>2104</v>
      </c>
      <c r="P70">
        <v>1945</v>
      </c>
      <c r="Q70">
        <v>2027</v>
      </c>
      <c r="R70">
        <v>2085</v>
      </c>
      <c r="S70">
        <v>1943</v>
      </c>
      <c r="T70" s="29">
        <f t="shared" si="5"/>
        <v>2020.8</v>
      </c>
    </row>
    <row r="71" spans="14:20" x14ac:dyDescent="0.3">
      <c r="N71">
        <v>85</v>
      </c>
      <c r="O71">
        <v>2294</v>
      </c>
      <c r="P71">
        <v>2091</v>
      </c>
      <c r="Q71">
        <v>2167</v>
      </c>
      <c r="R71">
        <v>2314</v>
      </c>
      <c r="S71">
        <v>2082</v>
      </c>
      <c r="T71" s="29">
        <f t="shared" si="5"/>
        <v>2189.6</v>
      </c>
    </row>
    <row r="72" spans="14:20" x14ac:dyDescent="0.3">
      <c r="N72">
        <v>90</v>
      </c>
      <c r="O72">
        <v>2930</v>
      </c>
      <c r="P72">
        <v>2536</v>
      </c>
      <c r="Q72">
        <v>2932</v>
      </c>
      <c r="R72">
        <v>3050</v>
      </c>
      <c r="S72">
        <v>2438</v>
      </c>
      <c r="T72" s="29">
        <f t="shared" si="5"/>
        <v>2777.2</v>
      </c>
    </row>
    <row r="73" spans="14:20" x14ac:dyDescent="0.3">
      <c r="N73">
        <v>95</v>
      </c>
      <c r="O73" s="11">
        <v>3875</v>
      </c>
      <c r="P73" s="11">
        <v>3384</v>
      </c>
      <c r="Q73" s="11">
        <v>3913</v>
      </c>
      <c r="R73" s="11">
        <v>4012</v>
      </c>
      <c r="S73" s="11">
        <v>3623</v>
      </c>
      <c r="T73" s="29">
        <f t="shared" si="5"/>
        <v>3761.4</v>
      </c>
    </row>
    <row r="76" spans="14:20" x14ac:dyDescent="0.3">
      <c r="O76"/>
      <c r="P76"/>
      <c r="Q76"/>
      <c r="R76"/>
      <c r="S76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99601-6877-40DE-8DE7-FDF4AB718017}">
  <dimension ref="A1:AD73"/>
  <sheetViews>
    <sheetView workbookViewId="0">
      <selection activeCell="V44" sqref="V44"/>
    </sheetView>
  </sheetViews>
  <sheetFormatPr defaultRowHeight="14.4" x14ac:dyDescent="0.3"/>
  <cols>
    <col min="15" max="19" width="7.88671875" customWidth="1"/>
  </cols>
  <sheetData>
    <row r="1" spans="1:22" ht="19.8" x14ac:dyDescent="0.4">
      <c r="A1" s="53" t="s">
        <v>1</v>
      </c>
      <c r="B1" t="s">
        <v>90</v>
      </c>
      <c r="F1" s="20" t="s">
        <v>94</v>
      </c>
      <c r="O1" s="6"/>
    </row>
    <row r="2" spans="1:22" x14ac:dyDescent="0.3">
      <c r="D2" t="s">
        <v>91</v>
      </c>
      <c r="N2" s="12" t="s">
        <v>61</v>
      </c>
      <c r="O2" s="6"/>
      <c r="P2" s="6"/>
      <c r="Q2" s="12" t="s">
        <v>85</v>
      </c>
      <c r="R2" s="6"/>
      <c r="S2" s="6"/>
    </row>
    <row r="3" spans="1:22" x14ac:dyDescent="0.3">
      <c r="D3" t="s">
        <v>87</v>
      </c>
      <c r="O3" s="6"/>
      <c r="P3" s="6"/>
      <c r="Q3" s="6"/>
      <c r="R3" s="6"/>
      <c r="S3" s="6"/>
    </row>
    <row r="4" spans="1:22" x14ac:dyDescent="0.3">
      <c r="C4" s="20" t="s">
        <v>67</v>
      </c>
      <c r="O4" s="25">
        <f>AVERAGE(O6:S6)</f>
        <v>923.6</v>
      </c>
      <c r="P4" s="26" t="s">
        <v>21</v>
      </c>
      <c r="Q4" s="27"/>
      <c r="R4" s="27"/>
      <c r="S4" s="27"/>
    </row>
    <row r="5" spans="1:22" x14ac:dyDescent="0.3">
      <c r="C5" s="2" t="s">
        <v>4</v>
      </c>
      <c r="D5" s="2"/>
      <c r="E5" s="2"/>
      <c r="F5" s="2" t="s">
        <v>3</v>
      </c>
      <c r="G5" s="2"/>
      <c r="H5" s="2"/>
      <c r="I5" s="2" t="s">
        <v>5</v>
      </c>
      <c r="K5" s="2"/>
      <c r="N5" s="13" t="s">
        <v>6</v>
      </c>
      <c r="O5" s="5">
        <v>23.22</v>
      </c>
      <c r="P5" s="5">
        <v>27.86</v>
      </c>
      <c r="Q5" s="5">
        <v>24.48</v>
      </c>
      <c r="R5" s="5">
        <v>22.01</v>
      </c>
      <c r="S5" s="5">
        <v>22.54</v>
      </c>
    </row>
    <row r="6" spans="1:22" x14ac:dyDescent="0.3">
      <c r="C6">
        <v>1077</v>
      </c>
      <c r="D6">
        <v>1.0021871840000001</v>
      </c>
      <c r="F6">
        <v>682</v>
      </c>
      <c r="G6">
        <v>1.0087160900000001</v>
      </c>
      <c r="I6">
        <v>876</v>
      </c>
      <c r="J6">
        <v>1.041360624</v>
      </c>
      <c r="N6" s="13" t="s">
        <v>7</v>
      </c>
      <c r="O6" s="6">
        <v>919</v>
      </c>
      <c r="P6" s="6">
        <v>920</v>
      </c>
      <c r="Q6" s="6">
        <v>921</v>
      </c>
      <c r="R6" s="6">
        <v>926</v>
      </c>
      <c r="S6" s="6">
        <v>932</v>
      </c>
      <c r="T6" s="29">
        <f>AVERAGE(O6:S6)</f>
        <v>923.6</v>
      </c>
    </row>
    <row r="7" spans="1:22" ht="15.6" x14ac:dyDescent="0.3">
      <c r="C7">
        <v>1097</v>
      </c>
      <c r="D7">
        <v>2.043547808</v>
      </c>
      <c r="F7">
        <v>707</v>
      </c>
      <c r="G7">
        <v>2.0663989809999999</v>
      </c>
      <c r="I7">
        <v>896</v>
      </c>
      <c r="J7">
        <v>2.0598700750000001</v>
      </c>
      <c r="N7" s="13" t="s">
        <v>8</v>
      </c>
      <c r="O7" s="7" t="s">
        <v>9</v>
      </c>
      <c r="P7" s="7" t="s">
        <v>9</v>
      </c>
      <c r="Q7" s="7" t="s">
        <v>9</v>
      </c>
      <c r="R7" s="7" t="s">
        <v>9</v>
      </c>
      <c r="S7" s="7" t="s">
        <v>9</v>
      </c>
      <c r="T7" s="44"/>
    </row>
    <row r="8" spans="1:22" x14ac:dyDescent="0.3">
      <c r="C8">
        <v>1106</v>
      </c>
      <c r="D8">
        <v>3.1142885119999999</v>
      </c>
      <c r="F8">
        <v>717</v>
      </c>
      <c r="G8">
        <v>3.0424705379999999</v>
      </c>
      <c r="I8">
        <v>905</v>
      </c>
      <c r="J8">
        <v>3.1175529659999999</v>
      </c>
      <c r="N8" s="14" t="s">
        <v>10</v>
      </c>
      <c r="O8" s="14" t="s">
        <v>14</v>
      </c>
      <c r="P8" s="14" t="s">
        <v>88</v>
      </c>
      <c r="Q8" s="14" t="s">
        <v>11</v>
      </c>
      <c r="R8" s="14" t="s">
        <v>89</v>
      </c>
      <c r="S8" s="14" t="s">
        <v>13</v>
      </c>
      <c r="T8" s="14" t="s">
        <v>32</v>
      </c>
    </row>
    <row r="9" spans="1:22" x14ac:dyDescent="0.3">
      <c r="C9">
        <v>1111</v>
      </c>
      <c r="D9">
        <v>4.0218065479999998</v>
      </c>
      <c r="F9">
        <v>725</v>
      </c>
      <c r="G9">
        <v>4.1360624159999997</v>
      </c>
      <c r="I9">
        <v>911</v>
      </c>
      <c r="J9">
        <v>4.1621780429999999</v>
      </c>
      <c r="N9">
        <v>1</v>
      </c>
      <c r="O9">
        <v>1069</v>
      </c>
      <c r="P9">
        <v>1061</v>
      </c>
      <c r="Q9">
        <v>1054</v>
      </c>
      <c r="R9">
        <v>1077</v>
      </c>
      <c r="S9">
        <v>1081</v>
      </c>
      <c r="T9" s="29">
        <f t="shared" ref="T9:T29" si="0">AVERAGE(O9:S9)</f>
        <v>1068.4000000000001</v>
      </c>
    </row>
    <row r="10" spans="1:22" x14ac:dyDescent="0.3">
      <c r="B10" s="43"/>
      <c r="C10">
        <v>1116</v>
      </c>
      <c r="D10">
        <v>5.2165964809999998</v>
      </c>
      <c r="F10">
        <v>730</v>
      </c>
      <c r="G10">
        <v>5.1578363200000004</v>
      </c>
      <c r="I10">
        <v>916</v>
      </c>
      <c r="J10">
        <v>5.2557699209999997</v>
      </c>
      <c r="N10" s="46">
        <v>3</v>
      </c>
      <c r="O10" s="47">
        <v>1129</v>
      </c>
      <c r="P10" s="47">
        <v>1117</v>
      </c>
      <c r="Q10" s="47">
        <v>1134</v>
      </c>
      <c r="R10" s="47">
        <v>1152</v>
      </c>
      <c r="S10" s="47">
        <v>1161</v>
      </c>
      <c r="T10" s="50">
        <f t="shared" si="0"/>
        <v>1138.5999999999999</v>
      </c>
      <c r="V10" t="s">
        <v>100</v>
      </c>
    </row>
    <row r="11" spans="1:22" x14ac:dyDescent="0.3">
      <c r="B11" s="29">
        <f>T10</f>
        <v>1138.5999999999999</v>
      </c>
      <c r="C11" s="41">
        <v>1130</v>
      </c>
      <c r="D11" s="21">
        <v>10.175301149999999</v>
      </c>
      <c r="E11" s="21"/>
      <c r="F11" s="21">
        <v>746</v>
      </c>
      <c r="G11" s="21">
        <v>10.305879279999999</v>
      </c>
      <c r="H11" s="21"/>
      <c r="I11" s="21">
        <v>932</v>
      </c>
      <c r="J11" s="48">
        <v>10.442986319999999</v>
      </c>
      <c r="N11" s="46">
        <v>5</v>
      </c>
      <c r="O11" s="47">
        <v>1186</v>
      </c>
      <c r="P11" s="47">
        <v>1166</v>
      </c>
      <c r="Q11" s="47">
        <v>1180</v>
      </c>
      <c r="R11" s="47">
        <v>1198</v>
      </c>
      <c r="S11" s="47">
        <v>1204</v>
      </c>
      <c r="T11" s="50">
        <f t="shared" si="0"/>
        <v>1186.8</v>
      </c>
      <c r="V11" t="s">
        <v>101</v>
      </c>
    </row>
    <row r="12" spans="1:22" x14ac:dyDescent="0.3">
      <c r="C12" s="10">
        <v>1139</v>
      </c>
      <c r="D12" s="11">
        <v>15.075245649999999</v>
      </c>
      <c r="E12" s="11"/>
      <c r="F12" s="11">
        <v>757</v>
      </c>
      <c r="G12" s="11">
        <v>15.57470702</v>
      </c>
      <c r="H12" s="11"/>
      <c r="I12" s="11">
        <v>942</v>
      </c>
      <c r="J12" s="49">
        <v>15.26131949</v>
      </c>
      <c r="N12">
        <v>10</v>
      </c>
      <c r="O12">
        <v>1284</v>
      </c>
      <c r="P12">
        <v>1248</v>
      </c>
      <c r="Q12">
        <v>1278</v>
      </c>
      <c r="R12">
        <v>1301</v>
      </c>
      <c r="S12">
        <v>1293</v>
      </c>
      <c r="T12" s="29">
        <f t="shared" si="0"/>
        <v>1280.8</v>
      </c>
      <c r="V12" t="s">
        <v>102</v>
      </c>
    </row>
    <row r="13" spans="1:22" x14ac:dyDescent="0.3">
      <c r="C13">
        <v>1147</v>
      </c>
      <c r="D13">
        <v>20.56932067</v>
      </c>
      <c r="F13">
        <v>765</v>
      </c>
      <c r="G13">
        <v>20.24613978</v>
      </c>
      <c r="I13">
        <v>951</v>
      </c>
      <c r="J13">
        <v>20.448535889999999</v>
      </c>
      <c r="N13">
        <v>15</v>
      </c>
      <c r="O13">
        <v>1370</v>
      </c>
      <c r="P13">
        <v>1328</v>
      </c>
      <c r="Q13">
        <v>1356</v>
      </c>
      <c r="R13">
        <v>1378</v>
      </c>
      <c r="S13">
        <v>1370</v>
      </c>
      <c r="T13" s="29">
        <f t="shared" si="0"/>
        <v>1360.4</v>
      </c>
    </row>
    <row r="14" spans="1:22" x14ac:dyDescent="0.3">
      <c r="C14">
        <v>1153</v>
      </c>
      <c r="D14">
        <v>25.417033920000002</v>
      </c>
      <c r="F14">
        <v>773</v>
      </c>
      <c r="G14">
        <v>25.805503869999999</v>
      </c>
      <c r="I14">
        <v>959</v>
      </c>
      <c r="J14">
        <v>25.557405410000001</v>
      </c>
      <c r="N14">
        <v>20</v>
      </c>
      <c r="O14">
        <v>1449</v>
      </c>
      <c r="P14">
        <v>1400</v>
      </c>
      <c r="Q14">
        <v>1431</v>
      </c>
      <c r="R14">
        <v>1455</v>
      </c>
      <c r="S14">
        <v>1446</v>
      </c>
      <c r="T14" s="29">
        <f t="shared" si="0"/>
        <v>1436.2</v>
      </c>
    </row>
    <row r="15" spans="1:22" x14ac:dyDescent="0.3">
      <c r="C15">
        <v>1159</v>
      </c>
      <c r="D15">
        <v>30.480201090000001</v>
      </c>
      <c r="F15">
        <v>779</v>
      </c>
      <c r="G15">
        <v>30.330036239999998</v>
      </c>
      <c r="I15">
        <v>966</v>
      </c>
      <c r="J15">
        <v>30.568341329999999</v>
      </c>
      <c r="N15">
        <v>25</v>
      </c>
      <c r="O15">
        <v>1534</v>
      </c>
      <c r="P15">
        <v>1470</v>
      </c>
      <c r="Q15">
        <v>1510</v>
      </c>
      <c r="R15">
        <v>1535</v>
      </c>
      <c r="S15">
        <v>1526</v>
      </c>
      <c r="T15" s="29">
        <f t="shared" si="0"/>
        <v>1515</v>
      </c>
    </row>
    <row r="16" spans="1:22" x14ac:dyDescent="0.3">
      <c r="C16">
        <v>1164</v>
      </c>
      <c r="D16">
        <v>35.171220580000004</v>
      </c>
      <c r="F16">
        <v>787</v>
      </c>
      <c r="G16">
        <v>35.928573759999999</v>
      </c>
      <c r="I16">
        <v>972</v>
      </c>
      <c r="J16">
        <v>35.246303009999998</v>
      </c>
      <c r="N16">
        <v>30</v>
      </c>
      <c r="O16">
        <v>1621</v>
      </c>
      <c r="P16">
        <v>1544</v>
      </c>
      <c r="Q16">
        <v>1580</v>
      </c>
      <c r="R16">
        <v>1625</v>
      </c>
      <c r="S16">
        <v>1612</v>
      </c>
      <c r="T16" s="29">
        <f t="shared" si="0"/>
        <v>1596.4</v>
      </c>
    </row>
    <row r="17" spans="2:30" x14ac:dyDescent="0.3">
      <c r="C17">
        <v>1170</v>
      </c>
      <c r="D17">
        <v>40.681617860000003</v>
      </c>
      <c r="F17">
        <v>793</v>
      </c>
      <c r="G17">
        <v>40.668560050000004</v>
      </c>
      <c r="I17">
        <v>979</v>
      </c>
      <c r="J17">
        <v>40.24418111</v>
      </c>
      <c r="N17">
        <v>35</v>
      </c>
      <c r="O17">
        <v>1704</v>
      </c>
      <c r="P17">
        <v>1622</v>
      </c>
      <c r="Q17">
        <v>1672</v>
      </c>
      <c r="R17">
        <v>1721</v>
      </c>
      <c r="S17">
        <v>1709</v>
      </c>
      <c r="T17" s="29">
        <f t="shared" si="0"/>
        <v>1685.6</v>
      </c>
    </row>
    <row r="18" spans="2:30" x14ac:dyDescent="0.3">
      <c r="C18">
        <v>1175</v>
      </c>
      <c r="D18">
        <v>45.57503346</v>
      </c>
      <c r="F18">
        <v>799</v>
      </c>
      <c r="G18">
        <v>45.242059220000002</v>
      </c>
      <c r="I18">
        <v>986</v>
      </c>
      <c r="J18">
        <v>45.242059220000002</v>
      </c>
      <c r="N18">
        <v>40</v>
      </c>
      <c r="O18">
        <v>1804</v>
      </c>
      <c r="P18">
        <v>1704</v>
      </c>
      <c r="Q18">
        <v>1783</v>
      </c>
      <c r="R18">
        <v>1821</v>
      </c>
      <c r="S18">
        <v>1809</v>
      </c>
      <c r="T18" s="29">
        <f t="shared" si="0"/>
        <v>1784.2</v>
      </c>
    </row>
    <row r="19" spans="2:30" x14ac:dyDescent="0.3">
      <c r="C19">
        <v>1180</v>
      </c>
      <c r="D19">
        <v>50.249730679999999</v>
      </c>
      <c r="F19">
        <v>805</v>
      </c>
      <c r="G19">
        <v>50.017954490000001</v>
      </c>
      <c r="I19">
        <v>993</v>
      </c>
      <c r="J19">
        <v>50.419482260000002</v>
      </c>
      <c r="N19">
        <v>45</v>
      </c>
      <c r="O19">
        <v>1906</v>
      </c>
      <c r="P19">
        <v>1799</v>
      </c>
      <c r="Q19">
        <v>1880</v>
      </c>
      <c r="R19">
        <v>1928</v>
      </c>
      <c r="S19">
        <v>1905</v>
      </c>
      <c r="T19" s="29">
        <f t="shared" si="0"/>
        <v>1883.6</v>
      </c>
    </row>
    <row r="20" spans="2:30" x14ac:dyDescent="0.3">
      <c r="B20" s="29">
        <f>T11</f>
        <v>1186.8</v>
      </c>
      <c r="C20" s="41">
        <v>1185</v>
      </c>
      <c r="D20" s="21">
        <v>55.009303690000003</v>
      </c>
      <c r="E20" s="21"/>
      <c r="F20" s="21">
        <v>812</v>
      </c>
      <c r="G20" s="21">
        <v>55.466327159999999</v>
      </c>
      <c r="H20" s="21"/>
      <c r="I20" s="21">
        <v>1000</v>
      </c>
      <c r="J20" s="48">
        <v>55.443475990000003</v>
      </c>
      <c r="N20">
        <v>50</v>
      </c>
      <c r="O20">
        <v>2010</v>
      </c>
      <c r="P20">
        <v>1903</v>
      </c>
      <c r="Q20">
        <v>1974</v>
      </c>
      <c r="R20">
        <v>2021</v>
      </c>
      <c r="S20">
        <v>1996</v>
      </c>
      <c r="T20" s="29">
        <f t="shared" si="0"/>
        <v>1980.8</v>
      </c>
      <c r="V20" s="20" t="s">
        <v>103</v>
      </c>
    </row>
    <row r="21" spans="2:30" x14ac:dyDescent="0.3">
      <c r="B21" s="43"/>
      <c r="C21" s="10">
        <v>1191</v>
      </c>
      <c r="D21" s="11">
        <v>60.470734180000001</v>
      </c>
      <c r="E21" s="11"/>
      <c r="F21" s="11">
        <v>819</v>
      </c>
      <c r="G21" s="11">
        <v>60.353213850000003</v>
      </c>
      <c r="H21" s="11"/>
      <c r="I21" s="11">
        <v>1007</v>
      </c>
      <c r="J21" s="49">
        <v>60.010446250000001</v>
      </c>
      <c r="N21">
        <v>55</v>
      </c>
      <c r="O21">
        <v>2105</v>
      </c>
      <c r="P21">
        <v>1991</v>
      </c>
      <c r="Q21">
        <v>2068</v>
      </c>
      <c r="R21">
        <v>2120</v>
      </c>
      <c r="S21">
        <v>2093</v>
      </c>
      <c r="T21" s="29">
        <f t="shared" si="0"/>
        <v>2075.4</v>
      </c>
      <c r="V21" s="6" t="s">
        <v>1</v>
      </c>
      <c r="W21" s="6"/>
      <c r="X21" s="6" t="s">
        <v>68</v>
      </c>
      <c r="Z21" s="6" t="s">
        <v>68</v>
      </c>
      <c r="AA21" s="6"/>
      <c r="AC21" s="6" t="s">
        <v>68</v>
      </c>
      <c r="AD21" s="6"/>
    </row>
    <row r="22" spans="2:30" x14ac:dyDescent="0.3">
      <c r="C22">
        <v>1197</v>
      </c>
      <c r="D22">
        <v>65.687330660000001</v>
      </c>
      <c r="F22">
        <v>826</v>
      </c>
      <c r="G22">
        <v>65.191133739999998</v>
      </c>
      <c r="I22">
        <v>1016</v>
      </c>
      <c r="J22">
        <v>65.703652919999996</v>
      </c>
      <c r="N22">
        <v>60</v>
      </c>
      <c r="O22">
        <v>2208</v>
      </c>
      <c r="P22">
        <v>2075</v>
      </c>
      <c r="Q22">
        <v>2142</v>
      </c>
      <c r="R22">
        <v>2218</v>
      </c>
      <c r="S22">
        <v>2168</v>
      </c>
      <c r="T22" s="29">
        <f t="shared" si="0"/>
        <v>2162.1999999999998</v>
      </c>
      <c r="W22" s="6" t="s">
        <v>27</v>
      </c>
      <c r="X22" s="6" t="s">
        <v>96</v>
      </c>
      <c r="Y22" s="6" t="s">
        <v>69</v>
      </c>
      <c r="Z22" s="6" t="s">
        <v>96</v>
      </c>
      <c r="AA22" s="6" t="s">
        <v>29</v>
      </c>
      <c r="AB22" s="6" t="s">
        <v>69</v>
      </c>
      <c r="AC22" s="6" t="s">
        <v>96</v>
      </c>
      <c r="AD22" s="6" t="s">
        <v>5</v>
      </c>
    </row>
    <row r="23" spans="2:30" x14ac:dyDescent="0.3">
      <c r="C23">
        <v>1203</v>
      </c>
      <c r="D23">
        <v>70.427316950000005</v>
      </c>
      <c r="F23">
        <v>834</v>
      </c>
      <c r="G23">
        <v>70.260829819999998</v>
      </c>
      <c r="I23">
        <v>1024</v>
      </c>
      <c r="J23">
        <v>70.296738809999994</v>
      </c>
      <c r="N23">
        <v>65</v>
      </c>
      <c r="O23">
        <v>2296</v>
      </c>
      <c r="P23">
        <v>2161</v>
      </c>
      <c r="Q23">
        <v>2225</v>
      </c>
      <c r="R23">
        <v>2313</v>
      </c>
      <c r="S23">
        <v>2236</v>
      </c>
      <c r="T23" s="29">
        <f t="shared" si="0"/>
        <v>2246.1999999999998</v>
      </c>
      <c r="V23" s="6"/>
      <c r="W23" s="6" t="s">
        <v>4</v>
      </c>
      <c r="X23" s="6" t="s">
        <v>28</v>
      </c>
      <c r="Y23" s="6" t="s">
        <v>3</v>
      </c>
      <c r="Z23" s="6" t="s">
        <v>3</v>
      </c>
      <c r="AA23" s="6" t="s">
        <v>30</v>
      </c>
      <c r="AB23" s="6" t="s">
        <v>5</v>
      </c>
      <c r="AC23" s="6" t="s">
        <v>5</v>
      </c>
      <c r="AD23" s="6" t="s">
        <v>31</v>
      </c>
    </row>
    <row r="24" spans="2:30" x14ac:dyDescent="0.3">
      <c r="C24">
        <v>1210</v>
      </c>
      <c r="D24">
        <v>75.314203640000002</v>
      </c>
      <c r="E24" s="29"/>
      <c r="F24">
        <v>842</v>
      </c>
      <c r="G24">
        <v>75.059576269999994</v>
      </c>
      <c r="I24">
        <v>1034</v>
      </c>
      <c r="J24">
        <v>75.412137240000007</v>
      </c>
      <c r="N24">
        <v>70</v>
      </c>
      <c r="O24">
        <v>2379</v>
      </c>
      <c r="P24">
        <v>2240</v>
      </c>
      <c r="Q24">
        <v>2316</v>
      </c>
      <c r="R24">
        <v>2399</v>
      </c>
      <c r="S24">
        <v>2299</v>
      </c>
      <c r="T24" s="29">
        <f t="shared" si="0"/>
        <v>2326.6</v>
      </c>
      <c r="W24" s="54">
        <f>T10</f>
        <v>1138.5999999999999</v>
      </c>
      <c r="X24" s="55">
        <f>B33</f>
        <v>14.813840000000027</v>
      </c>
      <c r="Y24" s="54">
        <f>T32</f>
        <v>757.8</v>
      </c>
      <c r="Z24" s="54">
        <f>F33</f>
        <v>755.39423799582471</v>
      </c>
      <c r="AA24" s="56">
        <f>(Z24-Y24)/Y24</f>
        <v>-3.1746661443326002E-3</v>
      </c>
      <c r="AB24" s="54">
        <f>T53</f>
        <v>741.6</v>
      </c>
      <c r="AC24" s="54">
        <f>J33</f>
        <v>941.14537152345372</v>
      </c>
      <c r="AD24" s="56">
        <f>(AC24-AB24)/AB24</f>
        <v>0.26907412557100013</v>
      </c>
    </row>
    <row r="25" spans="2:30" x14ac:dyDescent="0.3">
      <c r="C25">
        <v>1218</v>
      </c>
      <c r="D25">
        <v>80.452453239999997</v>
      </c>
      <c r="F25">
        <v>852</v>
      </c>
      <c r="G25">
        <v>80.106421179999998</v>
      </c>
      <c r="I25">
        <v>1044</v>
      </c>
      <c r="J25">
        <v>80.403486439999995</v>
      </c>
      <c r="N25">
        <v>75</v>
      </c>
      <c r="O25">
        <v>2451</v>
      </c>
      <c r="P25">
        <v>2314</v>
      </c>
      <c r="Q25">
        <v>2395</v>
      </c>
      <c r="R25">
        <v>2478</v>
      </c>
      <c r="S25">
        <v>2389</v>
      </c>
      <c r="T25" s="29">
        <f t="shared" si="0"/>
        <v>2405.4</v>
      </c>
      <c r="V25" s="2"/>
      <c r="W25" s="54">
        <f>T11</f>
        <v>1186.8</v>
      </c>
      <c r="X25" s="55">
        <f>B44</f>
        <v>56.981400000000008</v>
      </c>
      <c r="Y25" s="54">
        <f>T33</f>
        <v>815.8</v>
      </c>
      <c r="Z25" s="54">
        <f>F44</f>
        <v>814.19767941555642</v>
      </c>
      <c r="AA25" s="56">
        <f>(Z25-Y25)/Y25</f>
        <v>-1.9641095666137931E-3</v>
      </c>
      <c r="AB25" s="54">
        <f>T54</f>
        <v>832.8</v>
      </c>
      <c r="AC25" s="54">
        <f>J44</f>
        <v>1002.3933169834459</v>
      </c>
      <c r="AD25" s="56">
        <f>(AC25-AB25)/AB25</f>
        <v>0.20364231145946915</v>
      </c>
    </row>
    <row r="26" spans="2:30" x14ac:dyDescent="0.3">
      <c r="C26">
        <v>1227</v>
      </c>
      <c r="D26">
        <v>85.182646169999998</v>
      </c>
      <c r="F26">
        <v>864</v>
      </c>
      <c r="G26">
        <v>85.136943819999999</v>
      </c>
      <c r="I26">
        <v>1056</v>
      </c>
      <c r="J26">
        <v>85.39810009</v>
      </c>
      <c r="N26">
        <v>80</v>
      </c>
      <c r="O26">
        <v>2558</v>
      </c>
      <c r="P26">
        <v>2401</v>
      </c>
      <c r="Q26">
        <v>2499</v>
      </c>
      <c r="R26">
        <v>2579</v>
      </c>
      <c r="S26">
        <v>2482</v>
      </c>
      <c r="T26" s="29">
        <f t="shared" si="0"/>
        <v>2503.8000000000002</v>
      </c>
      <c r="V26" s="2"/>
      <c r="X26" s="28"/>
      <c r="AA26" s="17"/>
      <c r="AD26" s="17"/>
    </row>
    <row r="27" spans="2:30" x14ac:dyDescent="0.3">
      <c r="C27">
        <v>1239</v>
      </c>
      <c r="D27">
        <v>90.177259820000003</v>
      </c>
      <c r="F27">
        <v>880</v>
      </c>
      <c r="G27">
        <v>90.242548889999995</v>
      </c>
      <c r="I27">
        <v>1070</v>
      </c>
      <c r="J27">
        <v>90.017301599999996</v>
      </c>
      <c r="N27">
        <v>85</v>
      </c>
      <c r="O27">
        <v>2774</v>
      </c>
      <c r="P27">
        <v>2544</v>
      </c>
      <c r="Q27">
        <v>2669</v>
      </c>
      <c r="R27">
        <v>2819</v>
      </c>
      <c r="S27">
        <v>2591</v>
      </c>
      <c r="T27" s="29">
        <f t="shared" si="0"/>
        <v>2679.4</v>
      </c>
    </row>
    <row r="28" spans="2:30" x14ac:dyDescent="0.3">
      <c r="C28">
        <v>1258</v>
      </c>
      <c r="D28">
        <v>95.024973070000001</v>
      </c>
      <c r="F28">
        <v>905</v>
      </c>
      <c r="G28">
        <v>95.106584400000003</v>
      </c>
      <c r="I28">
        <v>1093</v>
      </c>
      <c r="J28">
        <v>95.106584400000003</v>
      </c>
      <c r="N28">
        <v>90</v>
      </c>
      <c r="O28">
        <v>3388</v>
      </c>
      <c r="P28">
        <v>3027</v>
      </c>
      <c r="Q28">
        <v>3386</v>
      </c>
      <c r="R28">
        <v>3520</v>
      </c>
      <c r="S28">
        <v>2899</v>
      </c>
      <c r="T28" s="29">
        <f t="shared" si="0"/>
        <v>3244</v>
      </c>
    </row>
    <row r="29" spans="2:30" x14ac:dyDescent="0.3">
      <c r="N29">
        <v>95</v>
      </c>
      <c r="O29">
        <v>4290</v>
      </c>
      <c r="P29">
        <v>3902</v>
      </c>
      <c r="Q29">
        <v>4286</v>
      </c>
      <c r="R29">
        <v>4347</v>
      </c>
      <c r="S29">
        <v>3997</v>
      </c>
      <c r="T29" s="29">
        <f t="shared" si="0"/>
        <v>4164.3999999999996</v>
      </c>
    </row>
    <row r="30" spans="2:30" x14ac:dyDescent="0.3">
      <c r="D30" s="20" t="s">
        <v>99</v>
      </c>
      <c r="N30" s="14" t="s">
        <v>3</v>
      </c>
      <c r="O30" s="14" t="s">
        <v>14</v>
      </c>
      <c r="P30" s="14" t="s">
        <v>88</v>
      </c>
      <c r="Q30" s="14" t="s">
        <v>11</v>
      </c>
      <c r="R30" s="14" t="s">
        <v>89</v>
      </c>
      <c r="S30" s="14" t="s">
        <v>13</v>
      </c>
      <c r="T30" s="29"/>
    </row>
    <row r="31" spans="2:30" x14ac:dyDescent="0.3">
      <c r="B31" s="51" t="s">
        <v>64</v>
      </c>
      <c r="C31" s="11"/>
      <c r="D31" s="11"/>
      <c r="F31" s="51" t="s">
        <v>66</v>
      </c>
      <c r="G31" s="11"/>
      <c r="H31" s="11"/>
      <c r="J31" s="51" t="s">
        <v>65</v>
      </c>
      <c r="K31" s="11"/>
      <c r="L31" s="11"/>
      <c r="N31">
        <v>1</v>
      </c>
      <c r="O31">
        <v>680</v>
      </c>
      <c r="P31">
        <v>667</v>
      </c>
      <c r="Q31">
        <v>665</v>
      </c>
      <c r="R31">
        <v>686</v>
      </c>
      <c r="S31">
        <v>675</v>
      </c>
      <c r="T31" s="29">
        <f t="shared" ref="T31:T51" si="1">AVERAGE(O31:S31)</f>
        <v>674.6</v>
      </c>
    </row>
    <row r="32" spans="2:30" x14ac:dyDescent="0.3">
      <c r="N32">
        <v>3</v>
      </c>
      <c r="O32">
        <v>754</v>
      </c>
      <c r="P32">
        <v>734</v>
      </c>
      <c r="Q32">
        <v>757</v>
      </c>
      <c r="R32">
        <v>770</v>
      </c>
      <c r="S32">
        <v>774</v>
      </c>
      <c r="T32" s="43">
        <f t="shared" si="1"/>
        <v>757.8</v>
      </c>
      <c r="V32" t="s">
        <v>97</v>
      </c>
    </row>
    <row r="33" spans="2:23" x14ac:dyDescent="0.3">
      <c r="B33" s="20">
        <f xml:space="preserve"> C34*D33 - D34</f>
        <v>14.813840000000027</v>
      </c>
      <c r="C33" t="s">
        <v>24</v>
      </c>
      <c r="D33" s="29">
        <f>T10</f>
        <v>1138.5999999999999</v>
      </c>
      <c r="F33" s="20">
        <f>(B33+H34)/G34</f>
        <v>755.39423799582471</v>
      </c>
      <c r="G33" t="s">
        <v>25</v>
      </c>
      <c r="J33" s="20">
        <f>(B33+L34)/K34</f>
        <v>941.14537152345372</v>
      </c>
      <c r="K33" t="s">
        <v>25</v>
      </c>
      <c r="N33">
        <v>5</v>
      </c>
      <c r="O33">
        <v>820</v>
      </c>
      <c r="P33">
        <v>794</v>
      </c>
      <c r="Q33">
        <v>811</v>
      </c>
      <c r="R33">
        <v>828</v>
      </c>
      <c r="S33">
        <v>826</v>
      </c>
      <c r="T33" s="43">
        <f t="shared" si="1"/>
        <v>815.8</v>
      </c>
      <c r="W33" t="s">
        <v>98</v>
      </c>
    </row>
    <row r="34" spans="2:23" x14ac:dyDescent="0.3">
      <c r="C34">
        <v>0.5444</v>
      </c>
      <c r="D34">
        <v>605.04</v>
      </c>
      <c r="G34">
        <v>0.47899999999999998</v>
      </c>
      <c r="H34">
        <v>347.02</v>
      </c>
      <c r="K34">
        <v>0.48180000000000001</v>
      </c>
      <c r="L34">
        <v>438.63</v>
      </c>
      <c r="N34">
        <v>10</v>
      </c>
      <c r="O34">
        <v>943</v>
      </c>
      <c r="P34">
        <v>892</v>
      </c>
      <c r="Q34">
        <v>929</v>
      </c>
      <c r="R34">
        <v>953</v>
      </c>
      <c r="S34">
        <v>939</v>
      </c>
      <c r="T34" s="29">
        <f t="shared" si="1"/>
        <v>931.2</v>
      </c>
    </row>
    <row r="35" spans="2:23" x14ac:dyDescent="0.3">
      <c r="N35">
        <v>15</v>
      </c>
      <c r="O35">
        <v>1041</v>
      </c>
      <c r="P35">
        <v>990</v>
      </c>
      <c r="Q35">
        <v>1020</v>
      </c>
      <c r="R35">
        <v>1046</v>
      </c>
      <c r="S35">
        <v>1030</v>
      </c>
      <c r="T35" s="29">
        <f t="shared" si="1"/>
        <v>1025.4000000000001</v>
      </c>
    </row>
    <row r="36" spans="2:23" x14ac:dyDescent="0.3">
      <c r="N36">
        <v>20</v>
      </c>
      <c r="O36">
        <v>1138</v>
      </c>
      <c r="P36">
        <v>1077</v>
      </c>
      <c r="Q36">
        <v>1114</v>
      </c>
      <c r="R36">
        <v>1140</v>
      </c>
      <c r="S36">
        <v>1124</v>
      </c>
      <c r="T36" s="29">
        <f t="shared" si="1"/>
        <v>1118.5999999999999</v>
      </c>
    </row>
    <row r="37" spans="2:23" x14ac:dyDescent="0.3">
      <c r="N37">
        <v>25</v>
      </c>
      <c r="O37">
        <v>1246</v>
      </c>
      <c r="P37">
        <v>1163</v>
      </c>
      <c r="Q37">
        <v>1212</v>
      </c>
      <c r="R37">
        <v>1238</v>
      </c>
      <c r="S37">
        <v>1222</v>
      </c>
      <c r="T37" s="29">
        <f t="shared" si="1"/>
        <v>1216.2</v>
      </c>
    </row>
    <row r="38" spans="2:23" x14ac:dyDescent="0.3">
      <c r="N38">
        <v>30</v>
      </c>
      <c r="O38">
        <v>1345</v>
      </c>
      <c r="P38">
        <v>1251</v>
      </c>
      <c r="Q38">
        <v>1296</v>
      </c>
      <c r="R38">
        <v>1348</v>
      </c>
      <c r="S38">
        <v>1329</v>
      </c>
      <c r="T38" s="29">
        <f t="shared" si="1"/>
        <v>1313.8</v>
      </c>
    </row>
    <row r="39" spans="2:23" x14ac:dyDescent="0.3">
      <c r="N39">
        <v>35</v>
      </c>
      <c r="O39">
        <v>1448</v>
      </c>
      <c r="P39">
        <v>1346</v>
      </c>
      <c r="Q39">
        <v>1406</v>
      </c>
      <c r="R39">
        <v>1465</v>
      </c>
      <c r="S39">
        <v>1447</v>
      </c>
      <c r="T39" s="29">
        <f t="shared" si="1"/>
        <v>1422.4</v>
      </c>
    </row>
    <row r="40" spans="2:23" x14ac:dyDescent="0.3">
      <c r="N40">
        <v>40</v>
      </c>
      <c r="O40">
        <v>1568</v>
      </c>
      <c r="P40">
        <v>1446</v>
      </c>
      <c r="Q40">
        <v>1543</v>
      </c>
      <c r="R40">
        <v>1586</v>
      </c>
      <c r="S40">
        <v>1571</v>
      </c>
      <c r="T40" s="29">
        <f t="shared" si="1"/>
        <v>1542.8</v>
      </c>
    </row>
    <row r="41" spans="2:23" x14ac:dyDescent="0.3">
      <c r="N41">
        <v>45</v>
      </c>
      <c r="O41">
        <v>1694</v>
      </c>
      <c r="P41">
        <v>1564</v>
      </c>
      <c r="Q41">
        <v>1660</v>
      </c>
      <c r="R41">
        <v>1719</v>
      </c>
      <c r="S41">
        <v>1690</v>
      </c>
      <c r="T41" s="29">
        <f t="shared" si="1"/>
        <v>1665.4</v>
      </c>
    </row>
    <row r="42" spans="2:23" x14ac:dyDescent="0.3">
      <c r="N42">
        <v>50</v>
      </c>
      <c r="O42">
        <v>1819</v>
      </c>
      <c r="P42">
        <v>1688</v>
      </c>
      <c r="Q42">
        <v>1775</v>
      </c>
      <c r="R42">
        <v>1831</v>
      </c>
      <c r="S42">
        <v>1800</v>
      </c>
      <c r="T42" s="29">
        <f t="shared" si="1"/>
        <v>1782.6</v>
      </c>
    </row>
    <row r="43" spans="2:23" x14ac:dyDescent="0.3">
      <c r="N43">
        <v>55</v>
      </c>
      <c r="O43">
        <v>1934</v>
      </c>
      <c r="P43">
        <v>1795</v>
      </c>
      <c r="Q43">
        <v>1889</v>
      </c>
      <c r="R43">
        <v>1953</v>
      </c>
      <c r="S43">
        <v>1919</v>
      </c>
      <c r="T43" s="29">
        <f t="shared" si="1"/>
        <v>1898</v>
      </c>
    </row>
    <row r="44" spans="2:23" x14ac:dyDescent="0.3">
      <c r="B44" s="20">
        <f xml:space="preserve"> C45*D44 - D45</f>
        <v>56.981400000000008</v>
      </c>
      <c r="C44" t="s">
        <v>24</v>
      </c>
      <c r="D44" s="29">
        <f>T11</f>
        <v>1186.8</v>
      </c>
      <c r="F44" s="20">
        <f>(B44+H45)/G45</f>
        <v>814.19767941555642</v>
      </c>
      <c r="G44" t="s">
        <v>25</v>
      </c>
      <c r="J44" s="20">
        <f>(B44+L45)/K45</f>
        <v>1002.3933169834459</v>
      </c>
      <c r="K44" t="s">
        <v>25</v>
      </c>
      <c r="N44">
        <v>60</v>
      </c>
      <c r="O44">
        <v>2059</v>
      </c>
      <c r="P44">
        <v>1898</v>
      </c>
      <c r="Q44">
        <v>1979</v>
      </c>
      <c r="R44">
        <v>2073</v>
      </c>
      <c r="S44">
        <v>2012</v>
      </c>
      <c r="T44" s="29">
        <f t="shared" si="1"/>
        <v>2004.2</v>
      </c>
    </row>
    <row r="45" spans="2:23" x14ac:dyDescent="0.3">
      <c r="C45">
        <v>0.91049999999999998</v>
      </c>
      <c r="D45">
        <v>1023.6</v>
      </c>
      <c r="G45">
        <v>0.69810000000000005</v>
      </c>
      <c r="H45">
        <v>511.41</v>
      </c>
      <c r="K45">
        <v>0.65239999999999998</v>
      </c>
      <c r="L45">
        <v>596.98</v>
      </c>
      <c r="N45">
        <v>65</v>
      </c>
      <c r="O45">
        <v>2166</v>
      </c>
      <c r="P45">
        <v>2002</v>
      </c>
      <c r="Q45">
        <v>2080</v>
      </c>
      <c r="R45">
        <v>2188</v>
      </c>
      <c r="S45">
        <v>2095</v>
      </c>
      <c r="T45" s="29">
        <f t="shared" si="1"/>
        <v>2106.1999999999998</v>
      </c>
    </row>
    <row r="46" spans="2:23" x14ac:dyDescent="0.3">
      <c r="N46">
        <v>70</v>
      </c>
      <c r="O46">
        <v>2266</v>
      </c>
      <c r="P46">
        <v>2097</v>
      </c>
      <c r="Q46">
        <v>2191</v>
      </c>
      <c r="R46">
        <v>2294</v>
      </c>
      <c r="S46">
        <v>2174</v>
      </c>
      <c r="T46" s="29">
        <f t="shared" si="1"/>
        <v>2204.4</v>
      </c>
    </row>
    <row r="47" spans="2:23" x14ac:dyDescent="0.3">
      <c r="N47">
        <v>75</v>
      </c>
      <c r="O47">
        <v>2354</v>
      </c>
      <c r="P47">
        <v>2189</v>
      </c>
      <c r="Q47">
        <v>2287</v>
      </c>
      <c r="R47">
        <v>2391</v>
      </c>
      <c r="S47">
        <v>2285</v>
      </c>
      <c r="T47" s="29">
        <f t="shared" si="1"/>
        <v>2301.1999999999998</v>
      </c>
    </row>
    <row r="48" spans="2:23" x14ac:dyDescent="0.3">
      <c r="N48">
        <v>80</v>
      </c>
      <c r="O48">
        <v>2481</v>
      </c>
      <c r="P48">
        <v>2292</v>
      </c>
      <c r="Q48">
        <v>2410</v>
      </c>
      <c r="R48">
        <v>2514</v>
      </c>
      <c r="S48">
        <v>2397</v>
      </c>
      <c r="T48" s="29">
        <f t="shared" si="1"/>
        <v>2418.8000000000002</v>
      </c>
    </row>
    <row r="49" spans="14:23" x14ac:dyDescent="0.3">
      <c r="N49">
        <v>85</v>
      </c>
      <c r="O49">
        <v>2747</v>
      </c>
      <c r="P49">
        <v>2468</v>
      </c>
      <c r="Q49">
        <v>2622</v>
      </c>
      <c r="R49">
        <v>2808</v>
      </c>
      <c r="S49">
        <v>2528</v>
      </c>
      <c r="T49" s="29">
        <f t="shared" si="1"/>
        <v>2634.6</v>
      </c>
    </row>
    <row r="50" spans="14:23" x14ac:dyDescent="0.3">
      <c r="N50">
        <v>90</v>
      </c>
      <c r="O50">
        <v>3488</v>
      </c>
      <c r="P50">
        <v>3050</v>
      </c>
      <c r="Q50">
        <v>3490</v>
      </c>
      <c r="R50">
        <v>3659</v>
      </c>
      <c r="S50">
        <v>2905</v>
      </c>
      <c r="T50" s="29">
        <f t="shared" si="1"/>
        <v>3318.4</v>
      </c>
    </row>
    <row r="51" spans="14:23" x14ac:dyDescent="0.3">
      <c r="N51">
        <v>95</v>
      </c>
      <c r="O51">
        <v>4581</v>
      </c>
      <c r="P51">
        <v>4108</v>
      </c>
      <c r="Q51">
        <v>4576</v>
      </c>
      <c r="R51">
        <v>4663</v>
      </c>
      <c r="S51">
        <v>4261</v>
      </c>
      <c r="T51" s="29">
        <f t="shared" si="1"/>
        <v>4437.8</v>
      </c>
    </row>
    <row r="52" spans="14:23" x14ac:dyDescent="0.3">
      <c r="N52" s="14" t="s">
        <v>5</v>
      </c>
      <c r="O52" s="14" t="s">
        <v>14</v>
      </c>
      <c r="P52" s="14" t="s">
        <v>88</v>
      </c>
      <c r="Q52" s="14" t="s">
        <v>11</v>
      </c>
      <c r="R52" s="14" t="s">
        <v>89</v>
      </c>
      <c r="S52" s="14" t="s">
        <v>13</v>
      </c>
      <c r="T52" s="29"/>
    </row>
    <row r="53" spans="14:23" x14ac:dyDescent="0.3">
      <c r="N53">
        <v>1</v>
      </c>
      <c r="O53">
        <v>745</v>
      </c>
      <c r="P53">
        <v>746</v>
      </c>
      <c r="Q53">
        <v>722</v>
      </c>
      <c r="R53">
        <v>760</v>
      </c>
      <c r="S53">
        <v>735</v>
      </c>
      <c r="T53" s="29">
        <f t="shared" ref="T53:T73" si="2">AVERAGE(O53:S53)</f>
        <v>741.6</v>
      </c>
    </row>
    <row r="54" spans="14:23" x14ac:dyDescent="0.3">
      <c r="N54">
        <v>3</v>
      </c>
      <c r="O54">
        <v>822</v>
      </c>
      <c r="P54">
        <v>810</v>
      </c>
      <c r="Q54">
        <v>839</v>
      </c>
      <c r="R54">
        <v>840</v>
      </c>
      <c r="S54">
        <v>853</v>
      </c>
      <c r="T54" s="43">
        <f t="shared" si="2"/>
        <v>832.8</v>
      </c>
      <c r="V54" t="s">
        <v>97</v>
      </c>
    </row>
    <row r="55" spans="14:23" x14ac:dyDescent="0.3">
      <c r="N55">
        <v>5</v>
      </c>
      <c r="O55">
        <v>891</v>
      </c>
      <c r="P55">
        <v>870</v>
      </c>
      <c r="Q55">
        <v>898</v>
      </c>
      <c r="R55">
        <v>912</v>
      </c>
      <c r="S55">
        <v>910</v>
      </c>
      <c r="T55" s="43">
        <f t="shared" si="2"/>
        <v>896.2</v>
      </c>
      <c r="W55" t="s">
        <v>98</v>
      </c>
    </row>
    <row r="56" spans="14:23" x14ac:dyDescent="0.3">
      <c r="N56">
        <v>10</v>
      </c>
      <c r="O56">
        <v>1013</v>
      </c>
      <c r="P56">
        <v>979</v>
      </c>
      <c r="Q56">
        <v>1012</v>
      </c>
      <c r="R56">
        <v>1028</v>
      </c>
      <c r="S56">
        <v>1020</v>
      </c>
      <c r="T56" s="29">
        <f t="shared" si="2"/>
        <v>1010.4</v>
      </c>
    </row>
    <row r="57" spans="14:23" x14ac:dyDescent="0.3">
      <c r="N57">
        <v>15</v>
      </c>
      <c r="O57">
        <v>1112</v>
      </c>
      <c r="P57">
        <v>1069</v>
      </c>
      <c r="Q57">
        <v>1095</v>
      </c>
      <c r="R57">
        <v>1125</v>
      </c>
      <c r="S57">
        <v>1112</v>
      </c>
      <c r="T57" s="29">
        <f t="shared" si="2"/>
        <v>1102.5999999999999</v>
      </c>
    </row>
    <row r="58" spans="14:23" x14ac:dyDescent="0.3">
      <c r="N58">
        <v>20</v>
      </c>
      <c r="O58">
        <v>1213</v>
      </c>
      <c r="P58">
        <v>1162</v>
      </c>
      <c r="Q58">
        <v>1187</v>
      </c>
      <c r="R58">
        <v>1216</v>
      </c>
      <c r="S58">
        <v>1203</v>
      </c>
      <c r="T58" s="29">
        <f t="shared" si="2"/>
        <v>1196.2</v>
      </c>
    </row>
    <row r="59" spans="14:23" x14ac:dyDescent="0.3">
      <c r="N59">
        <v>25</v>
      </c>
      <c r="O59">
        <v>1313</v>
      </c>
      <c r="P59">
        <v>1244</v>
      </c>
      <c r="Q59">
        <v>1274</v>
      </c>
      <c r="R59">
        <v>1306</v>
      </c>
      <c r="S59">
        <v>1296</v>
      </c>
      <c r="T59" s="29">
        <f t="shared" si="2"/>
        <v>1286.5999999999999</v>
      </c>
    </row>
    <row r="60" spans="14:23" x14ac:dyDescent="0.3">
      <c r="N60">
        <v>30</v>
      </c>
      <c r="O60">
        <v>1407</v>
      </c>
      <c r="P60">
        <v>1332</v>
      </c>
      <c r="Q60">
        <v>1357</v>
      </c>
      <c r="R60">
        <v>1412</v>
      </c>
      <c r="S60">
        <v>1395</v>
      </c>
      <c r="T60" s="29">
        <f t="shared" si="2"/>
        <v>1380.6</v>
      </c>
    </row>
    <row r="61" spans="14:23" x14ac:dyDescent="0.3">
      <c r="N61">
        <v>35</v>
      </c>
      <c r="O61">
        <v>1516</v>
      </c>
      <c r="P61">
        <v>1417</v>
      </c>
      <c r="Q61">
        <v>1463</v>
      </c>
      <c r="R61">
        <v>1530</v>
      </c>
      <c r="S61">
        <v>1509</v>
      </c>
      <c r="T61" s="29">
        <f t="shared" si="2"/>
        <v>1487</v>
      </c>
    </row>
    <row r="62" spans="14:23" x14ac:dyDescent="0.3">
      <c r="N62">
        <v>40</v>
      </c>
      <c r="O62">
        <v>1625</v>
      </c>
      <c r="P62">
        <v>1505</v>
      </c>
      <c r="Q62">
        <v>1589</v>
      </c>
      <c r="R62">
        <v>1645</v>
      </c>
      <c r="S62">
        <v>1615</v>
      </c>
      <c r="T62" s="29">
        <f t="shared" si="2"/>
        <v>1595.8</v>
      </c>
    </row>
    <row r="63" spans="14:23" x14ac:dyDescent="0.3">
      <c r="N63">
        <v>45</v>
      </c>
      <c r="O63">
        <v>1752</v>
      </c>
      <c r="P63">
        <v>1623</v>
      </c>
      <c r="Q63">
        <v>1710</v>
      </c>
      <c r="R63">
        <v>1771</v>
      </c>
      <c r="S63">
        <v>1736</v>
      </c>
      <c r="T63" s="29">
        <f t="shared" si="2"/>
        <v>1718.4</v>
      </c>
    </row>
    <row r="64" spans="14:23" x14ac:dyDescent="0.3">
      <c r="N64">
        <v>50</v>
      </c>
      <c r="O64">
        <v>1875</v>
      </c>
      <c r="P64">
        <v>1749</v>
      </c>
      <c r="Q64">
        <v>1829</v>
      </c>
      <c r="R64">
        <v>1886</v>
      </c>
      <c r="S64">
        <v>1850</v>
      </c>
      <c r="T64" s="29">
        <f t="shared" si="2"/>
        <v>1837.8</v>
      </c>
    </row>
    <row r="65" spans="14:20" x14ac:dyDescent="0.3">
      <c r="N65">
        <v>55</v>
      </c>
      <c r="O65">
        <v>1986</v>
      </c>
      <c r="P65">
        <v>1856</v>
      </c>
      <c r="Q65">
        <v>1936</v>
      </c>
      <c r="R65">
        <v>1996</v>
      </c>
      <c r="S65">
        <v>1962</v>
      </c>
      <c r="T65" s="29">
        <f t="shared" si="2"/>
        <v>1947.2</v>
      </c>
    </row>
    <row r="66" spans="14:20" x14ac:dyDescent="0.3">
      <c r="N66">
        <v>60</v>
      </c>
      <c r="O66">
        <v>2097</v>
      </c>
      <c r="P66">
        <v>1953</v>
      </c>
      <c r="Q66">
        <v>2018</v>
      </c>
      <c r="R66">
        <v>2111</v>
      </c>
      <c r="S66">
        <v>2057</v>
      </c>
      <c r="T66" s="29">
        <f t="shared" si="2"/>
        <v>2047.2</v>
      </c>
    </row>
    <row r="67" spans="14:20" x14ac:dyDescent="0.3">
      <c r="N67">
        <v>65</v>
      </c>
      <c r="O67">
        <v>2206</v>
      </c>
      <c r="P67">
        <v>2053</v>
      </c>
      <c r="Q67">
        <v>2105</v>
      </c>
      <c r="R67">
        <v>2218</v>
      </c>
      <c r="S67">
        <v>2134</v>
      </c>
      <c r="T67" s="29">
        <f t="shared" si="2"/>
        <v>2143.1999999999998</v>
      </c>
    </row>
    <row r="68" spans="14:20" x14ac:dyDescent="0.3">
      <c r="N68">
        <v>70</v>
      </c>
      <c r="O68">
        <v>2301</v>
      </c>
      <c r="P68">
        <v>2149</v>
      </c>
      <c r="Q68">
        <v>2223</v>
      </c>
      <c r="R68">
        <v>2311</v>
      </c>
      <c r="S68">
        <v>2204</v>
      </c>
      <c r="T68" s="29">
        <f t="shared" si="2"/>
        <v>2237.6</v>
      </c>
    </row>
    <row r="69" spans="14:20" x14ac:dyDescent="0.3">
      <c r="N69">
        <v>75</v>
      </c>
      <c r="O69">
        <v>2391</v>
      </c>
      <c r="P69">
        <v>2245</v>
      </c>
      <c r="Q69">
        <v>2322</v>
      </c>
      <c r="R69">
        <v>2403</v>
      </c>
      <c r="S69">
        <v>2290</v>
      </c>
      <c r="T69" s="29">
        <f t="shared" si="2"/>
        <v>2330.1999999999998</v>
      </c>
    </row>
    <row r="70" spans="14:20" x14ac:dyDescent="0.3">
      <c r="N70">
        <v>80</v>
      </c>
      <c r="O70">
        <v>2512</v>
      </c>
      <c r="P70">
        <v>2347</v>
      </c>
      <c r="Q70">
        <v>2443</v>
      </c>
      <c r="R70">
        <v>2542</v>
      </c>
      <c r="S70">
        <v>2388</v>
      </c>
      <c r="T70" s="29">
        <f t="shared" si="2"/>
        <v>2446.4</v>
      </c>
    </row>
    <row r="71" spans="14:20" x14ac:dyDescent="0.3">
      <c r="N71">
        <v>85</v>
      </c>
      <c r="O71">
        <v>2781</v>
      </c>
      <c r="P71">
        <v>2512</v>
      </c>
      <c r="Q71">
        <v>2651</v>
      </c>
      <c r="R71">
        <v>2845</v>
      </c>
      <c r="S71">
        <v>2551</v>
      </c>
      <c r="T71" s="29">
        <f t="shared" si="2"/>
        <v>2668</v>
      </c>
    </row>
    <row r="72" spans="14:20" x14ac:dyDescent="0.3">
      <c r="N72">
        <v>90</v>
      </c>
      <c r="O72">
        <v>3498</v>
      </c>
      <c r="P72">
        <v>3086</v>
      </c>
      <c r="Q72">
        <v>3479</v>
      </c>
      <c r="R72">
        <v>3664</v>
      </c>
      <c r="S72">
        <v>2943</v>
      </c>
      <c r="T72" s="29">
        <f t="shared" si="2"/>
        <v>3334</v>
      </c>
    </row>
    <row r="73" spans="14:20" x14ac:dyDescent="0.3">
      <c r="N73">
        <v>95</v>
      </c>
      <c r="O73" s="11">
        <v>4507</v>
      </c>
      <c r="P73" s="11">
        <v>4081</v>
      </c>
      <c r="Q73" s="11">
        <v>4492</v>
      </c>
      <c r="R73" s="11">
        <v>4625</v>
      </c>
      <c r="S73" s="11">
        <v>4205</v>
      </c>
      <c r="T73" s="29">
        <f t="shared" si="2"/>
        <v>4382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22951-D411-4088-9378-52F2C85D5401}">
  <dimension ref="A1:AD145"/>
  <sheetViews>
    <sheetView workbookViewId="0">
      <selection activeCell="H67" sqref="H67"/>
    </sheetView>
  </sheetViews>
  <sheetFormatPr defaultRowHeight="14.4" x14ac:dyDescent="0.3"/>
  <cols>
    <col min="15" max="19" width="7.88671875" customWidth="1"/>
  </cols>
  <sheetData>
    <row r="1" spans="1:22" ht="19.8" x14ac:dyDescent="0.4">
      <c r="A1" s="69" t="s">
        <v>2</v>
      </c>
      <c r="B1" t="s">
        <v>90</v>
      </c>
      <c r="F1" s="20" t="s">
        <v>94</v>
      </c>
      <c r="O1" s="6"/>
    </row>
    <row r="2" spans="1:22" x14ac:dyDescent="0.3">
      <c r="D2" t="s">
        <v>91</v>
      </c>
      <c r="N2" s="12" t="s">
        <v>62</v>
      </c>
      <c r="O2" s="6"/>
      <c r="P2" s="12" t="s">
        <v>85</v>
      </c>
      <c r="Q2" s="6"/>
      <c r="R2" s="6"/>
      <c r="S2" s="6"/>
    </row>
    <row r="3" spans="1:22" x14ac:dyDescent="0.3">
      <c r="D3" t="s">
        <v>87</v>
      </c>
      <c r="O3" s="6"/>
      <c r="P3" s="6"/>
      <c r="Q3" s="6"/>
      <c r="R3" s="6"/>
      <c r="S3" s="6"/>
    </row>
    <row r="4" spans="1:22" x14ac:dyDescent="0.3">
      <c r="C4" s="20" t="s">
        <v>67</v>
      </c>
      <c r="O4" s="25">
        <f>AVERAGE(O6:S6)</f>
        <v>923.6</v>
      </c>
      <c r="P4" s="26" t="s">
        <v>21</v>
      </c>
      <c r="Q4" s="27"/>
      <c r="R4" s="27"/>
      <c r="S4" s="27"/>
    </row>
    <row r="5" spans="1:22" ht="15.6" x14ac:dyDescent="0.3">
      <c r="C5" s="2" t="s">
        <v>4</v>
      </c>
      <c r="D5" s="2"/>
      <c r="E5" s="2"/>
      <c r="F5" s="2" t="s">
        <v>3</v>
      </c>
      <c r="G5" s="2"/>
      <c r="H5" s="2"/>
      <c r="I5" s="2" t="s">
        <v>5</v>
      </c>
      <c r="K5" s="2"/>
      <c r="N5" s="30" t="s">
        <v>6</v>
      </c>
      <c r="O5" s="5">
        <v>23.22</v>
      </c>
      <c r="P5" s="5">
        <v>27.86</v>
      </c>
      <c r="Q5" s="5">
        <v>24.48</v>
      </c>
      <c r="R5" s="5">
        <v>22.01</v>
      </c>
      <c r="S5" s="5">
        <v>22.54</v>
      </c>
    </row>
    <row r="6" spans="1:22" ht="15.6" x14ac:dyDescent="0.3">
      <c r="B6" s="43"/>
      <c r="C6">
        <v>1126</v>
      </c>
      <c r="D6">
        <v>1.005451637</v>
      </c>
      <c r="F6">
        <v>897</v>
      </c>
      <c r="G6">
        <v>1.0021871840000001</v>
      </c>
      <c r="I6">
        <v>1036</v>
      </c>
      <c r="J6">
        <v>1.0021871840000001</v>
      </c>
      <c r="N6" s="31" t="s">
        <v>7</v>
      </c>
      <c r="O6" s="6">
        <v>919</v>
      </c>
      <c r="P6" s="6">
        <v>920</v>
      </c>
      <c r="Q6" s="6">
        <v>921</v>
      </c>
      <c r="R6" s="6">
        <v>926</v>
      </c>
      <c r="S6" s="6">
        <v>932</v>
      </c>
      <c r="T6" s="29">
        <f>AVERAGE(O6:S6)</f>
        <v>923.6</v>
      </c>
    </row>
    <row r="7" spans="1:22" ht="15.6" x14ac:dyDescent="0.3">
      <c r="B7" s="29">
        <f>T11</f>
        <v>1156.4000000000001</v>
      </c>
      <c r="C7" s="41">
        <v>1153</v>
      </c>
      <c r="D7" s="21">
        <v>2.0011099140000002</v>
      </c>
      <c r="E7" s="21"/>
      <c r="F7" s="21">
        <v>929</v>
      </c>
      <c r="G7" s="21">
        <v>2.0239610880000001</v>
      </c>
      <c r="H7" s="21"/>
      <c r="I7" s="21">
        <v>1065</v>
      </c>
      <c r="J7" s="48">
        <v>2.0337544479999998</v>
      </c>
      <c r="N7" s="31" t="s">
        <v>8</v>
      </c>
      <c r="O7" s="7" t="s">
        <v>9</v>
      </c>
      <c r="P7" s="7" t="s">
        <v>9</v>
      </c>
      <c r="Q7" s="7" t="s">
        <v>9</v>
      </c>
      <c r="R7" s="7" t="s">
        <v>9</v>
      </c>
      <c r="S7" s="7" t="s">
        <v>9</v>
      </c>
      <c r="T7" s="3" t="s">
        <v>32</v>
      </c>
    </row>
    <row r="8" spans="1:22" ht="15.6" x14ac:dyDescent="0.3">
      <c r="C8" s="10">
        <v>1167</v>
      </c>
      <c r="D8" s="11">
        <v>3.003297098</v>
      </c>
      <c r="E8" s="11"/>
      <c r="F8" s="11">
        <v>945</v>
      </c>
      <c r="G8" s="11">
        <v>3.0457349919999999</v>
      </c>
      <c r="H8" s="11"/>
      <c r="I8" s="11">
        <v>1080</v>
      </c>
      <c r="J8" s="49">
        <v>3.0196193650000001</v>
      </c>
      <c r="N8" s="8" t="s">
        <v>10</v>
      </c>
      <c r="O8" s="14" t="s">
        <v>14</v>
      </c>
      <c r="P8" s="14" t="s">
        <v>88</v>
      </c>
      <c r="Q8" s="14" t="s">
        <v>11</v>
      </c>
      <c r="R8" s="14" t="s">
        <v>89</v>
      </c>
      <c r="S8" s="14" t="s">
        <v>13</v>
      </c>
    </row>
    <row r="9" spans="1:22" x14ac:dyDescent="0.3">
      <c r="C9">
        <v>1176</v>
      </c>
      <c r="D9">
        <v>4.0609799889999998</v>
      </c>
      <c r="F9">
        <v>955</v>
      </c>
      <c r="G9">
        <v>4.0609799889999998</v>
      </c>
      <c r="I9">
        <v>1090</v>
      </c>
      <c r="J9">
        <v>4.0283354549999997</v>
      </c>
      <c r="N9">
        <v>1</v>
      </c>
      <c r="O9">
        <v>987</v>
      </c>
      <c r="P9">
        <v>976</v>
      </c>
      <c r="Q9">
        <v>970</v>
      </c>
      <c r="R9">
        <v>1009</v>
      </c>
      <c r="S9">
        <v>998</v>
      </c>
      <c r="T9" s="29">
        <f>AVERAGE(O9:S9)</f>
        <v>988</v>
      </c>
    </row>
    <row r="10" spans="1:22" x14ac:dyDescent="0.3">
      <c r="C10">
        <v>1183</v>
      </c>
      <c r="D10">
        <v>5.0990761600000001</v>
      </c>
      <c r="F10">
        <v>963</v>
      </c>
      <c r="G10">
        <v>5.0403159989999997</v>
      </c>
      <c r="I10">
        <v>1097</v>
      </c>
      <c r="J10">
        <v>5.0109359189999996</v>
      </c>
      <c r="N10">
        <v>3</v>
      </c>
      <c r="O10">
        <v>1078</v>
      </c>
      <c r="P10">
        <v>1067</v>
      </c>
      <c r="Q10">
        <v>1081</v>
      </c>
      <c r="R10">
        <v>1100</v>
      </c>
      <c r="S10">
        <v>1110</v>
      </c>
      <c r="T10" s="29">
        <f t="shared" ref="T10:T29" si="0">AVERAGE(O10:S10)</f>
        <v>1087.2</v>
      </c>
    </row>
    <row r="11" spans="1:22" x14ac:dyDescent="0.3">
      <c r="B11" s="43"/>
      <c r="C11">
        <v>1205</v>
      </c>
      <c r="D11">
        <v>10.21121013</v>
      </c>
      <c r="F11">
        <v>987</v>
      </c>
      <c r="G11">
        <v>10.015342929999999</v>
      </c>
      <c r="I11">
        <v>1121</v>
      </c>
      <c r="J11">
        <v>10.05778082</v>
      </c>
      <c r="N11" s="46">
        <v>5</v>
      </c>
      <c r="O11" s="47">
        <v>1152</v>
      </c>
      <c r="P11" s="47">
        <v>1129</v>
      </c>
      <c r="Q11" s="47">
        <v>1151</v>
      </c>
      <c r="R11" s="47">
        <v>1176</v>
      </c>
      <c r="S11" s="47">
        <v>1174</v>
      </c>
      <c r="T11" s="50">
        <f t="shared" si="0"/>
        <v>1156.4000000000001</v>
      </c>
      <c r="V11" t="s">
        <v>100</v>
      </c>
    </row>
    <row r="12" spans="1:22" x14ac:dyDescent="0.3">
      <c r="C12">
        <v>1219</v>
      </c>
      <c r="D12">
        <v>15.27437731</v>
      </c>
      <c r="F12">
        <v>1003</v>
      </c>
      <c r="G12">
        <v>15.1274769</v>
      </c>
      <c r="I12">
        <v>1136</v>
      </c>
      <c r="J12">
        <v>15.231939410000001</v>
      </c>
      <c r="N12" s="46">
        <v>10</v>
      </c>
      <c r="O12" s="47">
        <v>1292</v>
      </c>
      <c r="P12" s="47">
        <v>1239</v>
      </c>
      <c r="Q12" s="47">
        <v>1277</v>
      </c>
      <c r="R12" s="47">
        <v>1306</v>
      </c>
      <c r="S12" s="47">
        <v>1294</v>
      </c>
      <c r="T12" s="50">
        <f t="shared" si="0"/>
        <v>1281.5999999999999</v>
      </c>
      <c r="V12" t="s">
        <v>101</v>
      </c>
    </row>
    <row r="13" spans="1:22" x14ac:dyDescent="0.3">
      <c r="C13">
        <v>1230</v>
      </c>
      <c r="D13">
        <v>20.171057359999999</v>
      </c>
      <c r="F13">
        <v>1015</v>
      </c>
      <c r="G13">
        <v>20.25266869</v>
      </c>
      <c r="I13">
        <v>1147</v>
      </c>
      <c r="J13">
        <v>20.073123760000001</v>
      </c>
      <c r="N13" s="46">
        <v>15</v>
      </c>
      <c r="O13" s="47">
        <v>1406</v>
      </c>
      <c r="P13" s="47">
        <v>1343</v>
      </c>
      <c r="Q13" s="47">
        <v>1375</v>
      </c>
      <c r="R13" s="47">
        <v>1407</v>
      </c>
      <c r="S13" s="47">
        <v>1403</v>
      </c>
      <c r="T13" s="50">
        <f t="shared" si="0"/>
        <v>1386.8</v>
      </c>
      <c r="V13" t="s">
        <v>102</v>
      </c>
    </row>
    <row r="14" spans="1:22" x14ac:dyDescent="0.3">
      <c r="C14">
        <v>1240</v>
      </c>
      <c r="D14">
        <v>25.32236477</v>
      </c>
      <c r="F14">
        <v>1026</v>
      </c>
      <c r="G14">
        <v>25.20484445</v>
      </c>
      <c r="I14">
        <v>1158</v>
      </c>
      <c r="J14">
        <v>25.080795219999999</v>
      </c>
      <c r="N14">
        <v>20</v>
      </c>
      <c r="O14">
        <v>1506</v>
      </c>
      <c r="P14">
        <v>1436</v>
      </c>
      <c r="Q14">
        <v>1473</v>
      </c>
      <c r="R14">
        <v>1499</v>
      </c>
      <c r="S14">
        <v>1495</v>
      </c>
      <c r="T14" s="29">
        <f t="shared" si="0"/>
        <v>1481.8</v>
      </c>
    </row>
    <row r="15" spans="1:22" x14ac:dyDescent="0.3">
      <c r="C15">
        <v>1249</v>
      </c>
      <c r="D15">
        <v>30.499787810000001</v>
      </c>
      <c r="F15">
        <v>1036</v>
      </c>
      <c r="G15">
        <v>30.274540529999999</v>
      </c>
      <c r="I15">
        <v>1168</v>
      </c>
      <c r="J15">
        <v>30.137433489999999</v>
      </c>
      <c r="N15">
        <v>25</v>
      </c>
      <c r="O15">
        <v>1610</v>
      </c>
      <c r="P15">
        <v>1528</v>
      </c>
      <c r="Q15">
        <v>1564</v>
      </c>
      <c r="R15">
        <v>1597</v>
      </c>
      <c r="S15">
        <v>1594</v>
      </c>
      <c r="T15" s="29">
        <f t="shared" si="0"/>
        <v>1578.6</v>
      </c>
    </row>
    <row r="16" spans="1:22" x14ac:dyDescent="0.3">
      <c r="C16">
        <v>1257</v>
      </c>
      <c r="D16">
        <v>35.559690529999997</v>
      </c>
      <c r="F16">
        <v>1045</v>
      </c>
      <c r="G16">
        <v>35.350765510000002</v>
      </c>
      <c r="I16">
        <v>1177</v>
      </c>
      <c r="J16">
        <v>35.641301859999999</v>
      </c>
      <c r="N16">
        <v>30</v>
      </c>
      <c r="O16">
        <v>1692</v>
      </c>
      <c r="P16">
        <v>1609</v>
      </c>
      <c r="Q16">
        <v>1654</v>
      </c>
      <c r="R16">
        <v>1696</v>
      </c>
      <c r="S16">
        <v>1687</v>
      </c>
      <c r="T16" s="29">
        <f t="shared" si="0"/>
        <v>1667.6</v>
      </c>
    </row>
    <row r="17" spans="2:30" x14ac:dyDescent="0.3">
      <c r="C17">
        <v>1264</v>
      </c>
      <c r="D17">
        <v>40.022198279999998</v>
      </c>
      <c r="F17">
        <v>1054</v>
      </c>
      <c r="G17">
        <v>40.152776420000002</v>
      </c>
      <c r="I17">
        <v>1185</v>
      </c>
      <c r="J17">
        <v>40.120131880000002</v>
      </c>
      <c r="N17">
        <v>35</v>
      </c>
      <c r="O17">
        <v>1795</v>
      </c>
      <c r="P17">
        <v>1693</v>
      </c>
      <c r="Q17">
        <v>1754</v>
      </c>
      <c r="R17">
        <v>1800</v>
      </c>
      <c r="S17">
        <v>1790</v>
      </c>
      <c r="T17" s="29">
        <f t="shared" si="0"/>
        <v>1766.4</v>
      </c>
    </row>
    <row r="18" spans="2:30" x14ac:dyDescent="0.3">
      <c r="C18">
        <v>1272</v>
      </c>
      <c r="D18">
        <v>45.098423269999998</v>
      </c>
      <c r="F18">
        <v>1063</v>
      </c>
      <c r="G18">
        <v>45.042927560000003</v>
      </c>
      <c r="I18">
        <v>1194</v>
      </c>
      <c r="J18">
        <v>45.490157670000002</v>
      </c>
      <c r="N18">
        <v>40</v>
      </c>
      <c r="O18">
        <v>1901</v>
      </c>
      <c r="P18">
        <v>1780</v>
      </c>
      <c r="Q18">
        <v>1873</v>
      </c>
      <c r="R18">
        <v>1922</v>
      </c>
      <c r="S18">
        <v>1895</v>
      </c>
      <c r="T18" s="29">
        <f t="shared" si="0"/>
        <v>1874.2</v>
      </c>
    </row>
    <row r="19" spans="2:30" x14ac:dyDescent="0.3">
      <c r="B19" s="29">
        <f>T12</f>
        <v>1281.5999999999999</v>
      </c>
      <c r="C19" s="41">
        <v>1280</v>
      </c>
      <c r="D19" s="21">
        <v>50.305226390000001</v>
      </c>
      <c r="E19" s="21"/>
      <c r="F19" s="21">
        <v>1072</v>
      </c>
      <c r="G19" s="21">
        <v>50.259524040000002</v>
      </c>
      <c r="H19" s="21"/>
      <c r="I19" s="21">
        <v>1203</v>
      </c>
      <c r="J19" s="48">
        <v>50.484771330000001</v>
      </c>
      <c r="N19">
        <v>45</v>
      </c>
      <c r="O19">
        <v>2018</v>
      </c>
      <c r="P19">
        <v>1888</v>
      </c>
      <c r="Q19">
        <v>1983</v>
      </c>
      <c r="R19">
        <v>2034</v>
      </c>
      <c r="S19">
        <v>1998</v>
      </c>
      <c r="T19" s="29">
        <f t="shared" si="0"/>
        <v>1984.2</v>
      </c>
    </row>
    <row r="20" spans="2:30" x14ac:dyDescent="0.3">
      <c r="C20" s="10">
        <v>1287</v>
      </c>
      <c r="D20" s="11">
        <v>55.045212679999999</v>
      </c>
      <c r="E20" s="11"/>
      <c r="F20" s="11">
        <v>1081</v>
      </c>
      <c r="G20" s="11">
        <v>55.224757609999997</v>
      </c>
      <c r="H20" s="11"/>
      <c r="I20" s="11">
        <v>1212</v>
      </c>
      <c r="J20" s="49">
        <v>55.244344329999997</v>
      </c>
      <c r="N20">
        <v>50</v>
      </c>
      <c r="O20">
        <v>2141</v>
      </c>
      <c r="P20">
        <v>2010</v>
      </c>
      <c r="Q20">
        <v>2098</v>
      </c>
      <c r="R20">
        <v>2143</v>
      </c>
      <c r="S20">
        <v>2111</v>
      </c>
      <c r="T20" s="29">
        <f t="shared" si="0"/>
        <v>2100.6</v>
      </c>
      <c r="V20" s="20" t="s">
        <v>103</v>
      </c>
    </row>
    <row r="21" spans="2:30" x14ac:dyDescent="0.3">
      <c r="C21">
        <v>1295</v>
      </c>
      <c r="D21">
        <v>60.04961969</v>
      </c>
      <c r="F21">
        <v>1090</v>
      </c>
      <c r="G21">
        <v>60.150817750000002</v>
      </c>
      <c r="I21">
        <v>1222</v>
      </c>
      <c r="J21">
        <v>60.500114259999997</v>
      </c>
      <c r="N21">
        <v>55</v>
      </c>
      <c r="O21">
        <v>2248</v>
      </c>
      <c r="P21">
        <v>2104</v>
      </c>
      <c r="Q21">
        <v>2194</v>
      </c>
      <c r="R21">
        <v>2245</v>
      </c>
      <c r="S21">
        <v>2215</v>
      </c>
      <c r="T21" s="29">
        <f t="shared" si="0"/>
        <v>2201.1999999999998</v>
      </c>
      <c r="V21" s="6" t="s">
        <v>2</v>
      </c>
      <c r="W21" s="6"/>
      <c r="X21" s="6" t="s">
        <v>68</v>
      </c>
      <c r="Y21" s="6" t="s">
        <v>69</v>
      </c>
      <c r="Z21" s="6" t="s">
        <v>68</v>
      </c>
      <c r="AA21" s="6"/>
      <c r="AB21" s="6" t="s">
        <v>69</v>
      </c>
      <c r="AC21" s="6" t="s">
        <v>68</v>
      </c>
      <c r="AD21" s="6"/>
    </row>
    <row r="22" spans="2:30" x14ac:dyDescent="0.3">
      <c r="C22">
        <v>1304</v>
      </c>
      <c r="D22">
        <v>65.364149769999997</v>
      </c>
      <c r="F22">
        <v>1100</v>
      </c>
      <c r="G22">
        <v>65.341298600000002</v>
      </c>
      <c r="I22">
        <v>1232</v>
      </c>
      <c r="J22">
        <v>65.364149769999997</v>
      </c>
      <c r="N22">
        <v>60</v>
      </c>
      <c r="O22">
        <v>2347</v>
      </c>
      <c r="P22">
        <v>2196</v>
      </c>
      <c r="Q22">
        <v>2280</v>
      </c>
      <c r="R22">
        <v>2357</v>
      </c>
      <c r="S22">
        <v>2299</v>
      </c>
      <c r="T22" s="29">
        <f t="shared" si="0"/>
        <v>2295.8000000000002</v>
      </c>
      <c r="W22" s="6" t="s">
        <v>27</v>
      </c>
      <c r="X22" s="6" t="s">
        <v>96</v>
      </c>
      <c r="Y22" s="6" t="s">
        <v>70</v>
      </c>
      <c r="Z22" s="6" t="s">
        <v>96</v>
      </c>
      <c r="AA22" s="6" t="s">
        <v>29</v>
      </c>
      <c r="AB22" s="6" t="s">
        <v>70</v>
      </c>
      <c r="AC22" s="6" t="s">
        <v>96</v>
      </c>
      <c r="AD22" s="6" t="s">
        <v>5</v>
      </c>
    </row>
    <row r="23" spans="2:30" x14ac:dyDescent="0.3">
      <c r="C23">
        <v>1313</v>
      </c>
      <c r="D23">
        <v>70.218391929999996</v>
      </c>
      <c r="F23">
        <v>1111</v>
      </c>
      <c r="G23">
        <v>70.404465770000002</v>
      </c>
      <c r="I23">
        <v>1243</v>
      </c>
      <c r="J23">
        <v>70.391407959999995</v>
      </c>
      <c r="N23">
        <v>65</v>
      </c>
      <c r="O23">
        <v>2442</v>
      </c>
      <c r="P23">
        <v>2288</v>
      </c>
      <c r="Q23">
        <v>2352</v>
      </c>
      <c r="R23">
        <v>2444</v>
      </c>
      <c r="S23">
        <v>2366</v>
      </c>
      <c r="T23" s="29">
        <f t="shared" si="0"/>
        <v>2378.4</v>
      </c>
      <c r="V23" s="6"/>
      <c r="W23" s="6" t="s">
        <v>4</v>
      </c>
      <c r="X23" s="6" t="s">
        <v>28</v>
      </c>
      <c r="Y23" s="6" t="s">
        <v>3</v>
      </c>
      <c r="Z23" s="6" t="s">
        <v>3</v>
      </c>
      <c r="AA23" s="6" t="s">
        <v>30</v>
      </c>
      <c r="AB23" s="6" t="s">
        <v>5</v>
      </c>
      <c r="AC23" s="6" t="s">
        <v>5</v>
      </c>
      <c r="AD23" s="6" t="s">
        <v>31</v>
      </c>
    </row>
    <row r="24" spans="2:30" x14ac:dyDescent="0.3">
      <c r="C24">
        <v>1323</v>
      </c>
      <c r="D24">
        <v>75.160774329999995</v>
      </c>
      <c r="F24">
        <v>1122</v>
      </c>
      <c r="G24">
        <v>75.049782910000005</v>
      </c>
      <c r="I24">
        <v>1255</v>
      </c>
      <c r="J24">
        <v>75.222798940000004</v>
      </c>
      <c r="N24">
        <v>70</v>
      </c>
      <c r="O24">
        <v>2528</v>
      </c>
      <c r="P24">
        <v>2367</v>
      </c>
      <c r="Q24">
        <v>2451</v>
      </c>
      <c r="R24">
        <v>2537</v>
      </c>
      <c r="S24">
        <v>2441</v>
      </c>
      <c r="T24" s="29">
        <f t="shared" si="0"/>
        <v>2464.8000000000002</v>
      </c>
      <c r="W24" s="54">
        <f>T10</f>
        <v>1087.2</v>
      </c>
      <c r="X24" s="55">
        <f>B33</f>
        <v>2.2622400000000056</v>
      </c>
      <c r="Y24" s="54">
        <f>F33</f>
        <v>932.16338028169025</v>
      </c>
      <c r="Z24" s="54">
        <f>T33</f>
        <v>931.6</v>
      </c>
      <c r="AA24" s="56">
        <f>(Z24-Y24)/Y24</f>
        <v>-6.0437933264443527E-4</v>
      </c>
      <c r="AB24" s="54">
        <f>T55</f>
        <v>964.4</v>
      </c>
      <c r="AC24" s="54">
        <f>J33</f>
        <v>1068.8773211567734</v>
      </c>
      <c r="AD24" s="56">
        <f>(AC24-AB24)/AB24</f>
        <v>0.10833401198338183</v>
      </c>
    </row>
    <row r="25" spans="2:30" x14ac:dyDescent="0.3">
      <c r="C25">
        <v>1334</v>
      </c>
      <c r="D25">
        <v>80.086834460000006</v>
      </c>
      <c r="F25">
        <v>1135</v>
      </c>
      <c r="G25">
        <v>80.178239149999996</v>
      </c>
      <c r="I25">
        <v>1268</v>
      </c>
      <c r="J25">
        <v>80.044396570000004</v>
      </c>
      <c r="N25">
        <v>75</v>
      </c>
      <c r="O25">
        <v>2604</v>
      </c>
      <c r="P25">
        <v>2446</v>
      </c>
      <c r="Q25">
        <v>2541</v>
      </c>
      <c r="R25">
        <v>2623</v>
      </c>
      <c r="S25">
        <v>2530</v>
      </c>
      <c r="T25" s="29">
        <f t="shared" si="0"/>
        <v>2548.8000000000002</v>
      </c>
      <c r="V25" s="2"/>
      <c r="W25" s="54">
        <f t="shared" ref="W25:W26" si="1">T11</f>
        <v>1156.4000000000001</v>
      </c>
      <c r="X25" s="55">
        <f>B44</f>
        <v>51.331359999999904</v>
      </c>
      <c r="Y25" s="54">
        <f>F44</f>
        <v>1073.9194489758925</v>
      </c>
      <c r="Z25" s="111">
        <f t="shared" ref="Z25:Z26" si="2">T34</f>
        <v>1074.5999999999999</v>
      </c>
      <c r="AA25" s="56">
        <f t="shared" ref="AA25:AA26" si="3">(Z25-Y25)/Y25</f>
        <v>6.3370770010397822E-4</v>
      </c>
      <c r="AB25" s="54">
        <f t="shared" ref="AB25:AB26" si="4">T56</f>
        <v>1111</v>
      </c>
      <c r="AC25" s="54">
        <f>J44</f>
        <v>1204.6924357034793</v>
      </c>
      <c r="AD25" s="56">
        <f t="shared" ref="AD25:AD26" si="5">(AC25-AB25)/AB25</f>
        <v>8.4331625295660934E-2</v>
      </c>
    </row>
    <row r="26" spans="2:30" x14ac:dyDescent="0.3">
      <c r="B26" s="43"/>
      <c r="C26">
        <v>1347</v>
      </c>
      <c r="D26">
        <v>85.035745759999998</v>
      </c>
      <c r="F26">
        <v>1150</v>
      </c>
      <c r="G26">
        <v>85.101034830000003</v>
      </c>
      <c r="I26">
        <v>1283</v>
      </c>
      <c r="J26">
        <v>85.025952399999994</v>
      </c>
      <c r="N26">
        <v>80</v>
      </c>
      <c r="O26">
        <v>2740</v>
      </c>
      <c r="P26">
        <v>2544</v>
      </c>
      <c r="Q26">
        <v>2664</v>
      </c>
      <c r="R26">
        <v>2755</v>
      </c>
      <c r="S26">
        <v>2633</v>
      </c>
      <c r="T26" s="29">
        <f t="shared" si="0"/>
        <v>2667.2</v>
      </c>
      <c r="V26" s="2"/>
      <c r="W26" s="54">
        <f t="shared" si="1"/>
        <v>1281.5999999999999</v>
      </c>
      <c r="X26" s="1">
        <f>B55</f>
        <v>94.518799999999999</v>
      </c>
      <c r="Y26" s="54">
        <f>F55</f>
        <v>1196.8353014294596</v>
      </c>
      <c r="Z26" s="54">
        <f t="shared" si="2"/>
        <v>1196</v>
      </c>
      <c r="AA26" s="56">
        <f t="shared" si="3"/>
        <v>-6.9792512675883581E-4</v>
      </c>
      <c r="AB26" s="54">
        <f t="shared" si="4"/>
        <v>1225.2</v>
      </c>
      <c r="AC26" s="29">
        <f>J44</f>
        <v>1204.6924357034793</v>
      </c>
      <c r="AD26" s="56">
        <f t="shared" si="5"/>
        <v>-1.6738136056579121E-2</v>
      </c>
    </row>
    <row r="27" spans="2:30" x14ac:dyDescent="0.3">
      <c r="B27" s="29">
        <f>T13</f>
        <v>1386.8</v>
      </c>
      <c r="C27" s="41">
        <v>1364</v>
      </c>
      <c r="D27" s="21">
        <v>90.121764110000001</v>
      </c>
      <c r="E27" s="21"/>
      <c r="F27" s="21">
        <v>1169</v>
      </c>
      <c r="G27" s="21">
        <v>90.046681680000006</v>
      </c>
      <c r="H27" s="21"/>
      <c r="I27" s="21">
        <v>1302</v>
      </c>
      <c r="J27" s="48">
        <v>90.147879739999993</v>
      </c>
      <c r="N27">
        <v>85</v>
      </c>
      <c r="O27">
        <v>3046</v>
      </c>
      <c r="P27">
        <v>2738</v>
      </c>
      <c r="Q27">
        <v>2903</v>
      </c>
      <c r="R27">
        <v>3045</v>
      </c>
      <c r="S27">
        <v>2776</v>
      </c>
      <c r="T27" s="29">
        <f t="shared" si="0"/>
        <v>2901.6</v>
      </c>
    </row>
    <row r="28" spans="2:30" x14ac:dyDescent="0.3">
      <c r="C28" s="10">
        <v>1390</v>
      </c>
      <c r="D28" s="11">
        <v>95.086997679999996</v>
      </c>
      <c r="E28" s="11"/>
      <c r="F28" s="11">
        <v>1200</v>
      </c>
      <c r="G28" s="11">
        <v>95.034766430000005</v>
      </c>
      <c r="H28" s="11"/>
      <c r="I28" s="11">
        <v>1331</v>
      </c>
      <c r="J28" s="49">
        <v>95.051088699999994</v>
      </c>
      <c r="N28">
        <v>90</v>
      </c>
      <c r="O28">
        <v>3792</v>
      </c>
      <c r="P28">
        <v>3392</v>
      </c>
      <c r="Q28">
        <v>3731</v>
      </c>
      <c r="R28">
        <v>3907</v>
      </c>
      <c r="S28">
        <v>3146</v>
      </c>
      <c r="T28" s="29">
        <f t="shared" si="0"/>
        <v>3593.6</v>
      </c>
    </row>
    <row r="29" spans="2:30" x14ac:dyDescent="0.3">
      <c r="N29">
        <v>95</v>
      </c>
      <c r="O29">
        <v>4764</v>
      </c>
      <c r="P29">
        <v>4364</v>
      </c>
      <c r="Q29">
        <v>4743</v>
      </c>
      <c r="R29">
        <v>4827</v>
      </c>
      <c r="S29">
        <v>4438</v>
      </c>
      <c r="T29" s="29">
        <f t="shared" si="0"/>
        <v>4627.2</v>
      </c>
    </row>
    <row r="30" spans="2:30" ht="15.6" x14ac:dyDescent="0.3">
      <c r="D30" s="20" t="s">
        <v>99</v>
      </c>
      <c r="N30" s="4" t="s">
        <v>3</v>
      </c>
      <c r="O30" s="14" t="s">
        <v>14</v>
      </c>
      <c r="P30" s="14" t="s">
        <v>88</v>
      </c>
      <c r="Q30" s="14" t="s">
        <v>11</v>
      </c>
      <c r="R30" s="14" t="s">
        <v>89</v>
      </c>
      <c r="S30" s="14" t="s">
        <v>13</v>
      </c>
    </row>
    <row r="31" spans="2:30" x14ac:dyDescent="0.3">
      <c r="B31" s="51" t="s">
        <v>64</v>
      </c>
      <c r="C31" s="11"/>
      <c r="D31" s="11"/>
      <c r="F31" s="51" t="s">
        <v>66</v>
      </c>
      <c r="G31" s="11"/>
      <c r="H31" s="11"/>
      <c r="J31" s="51" t="s">
        <v>65</v>
      </c>
      <c r="K31" s="11"/>
      <c r="L31" s="11"/>
      <c r="N31">
        <v>1</v>
      </c>
      <c r="O31">
        <v>741</v>
      </c>
      <c r="P31">
        <v>731</v>
      </c>
      <c r="Q31">
        <v>720</v>
      </c>
      <c r="R31">
        <v>758</v>
      </c>
      <c r="S31">
        <v>740</v>
      </c>
      <c r="T31" s="29">
        <f t="shared" ref="T31:T51" si="6">AVERAGE(O31:S31)</f>
        <v>738</v>
      </c>
    </row>
    <row r="32" spans="2:30" x14ac:dyDescent="0.3">
      <c r="N32">
        <v>3</v>
      </c>
      <c r="O32">
        <v>845</v>
      </c>
      <c r="P32">
        <v>830</v>
      </c>
      <c r="Q32">
        <v>851</v>
      </c>
      <c r="R32">
        <v>864</v>
      </c>
      <c r="S32">
        <v>875</v>
      </c>
      <c r="T32" s="29">
        <f t="shared" si="6"/>
        <v>853</v>
      </c>
    </row>
    <row r="33" spans="2:23" x14ac:dyDescent="0.3">
      <c r="B33" s="20">
        <f xml:space="preserve"> C34*D33 - D34</f>
        <v>2.2622400000000056</v>
      </c>
      <c r="C33" t="s">
        <v>24</v>
      </c>
      <c r="D33" s="29">
        <f>T11</f>
        <v>1156.4000000000001</v>
      </c>
      <c r="F33" s="20">
        <f>(B33+H34)/G34</f>
        <v>932.16338028169025</v>
      </c>
      <c r="G33" t="s">
        <v>25</v>
      </c>
      <c r="J33" s="20">
        <f>(B33+L34)/K34</f>
        <v>1068.8773211567734</v>
      </c>
      <c r="K33" t="s">
        <v>25</v>
      </c>
      <c r="N33">
        <v>5</v>
      </c>
      <c r="O33">
        <v>934</v>
      </c>
      <c r="P33">
        <v>900</v>
      </c>
      <c r="Q33">
        <v>928</v>
      </c>
      <c r="R33">
        <v>951</v>
      </c>
      <c r="S33">
        <v>945</v>
      </c>
      <c r="T33" s="43">
        <f t="shared" si="6"/>
        <v>931.6</v>
      </c>
    </row>
    <row r="34" spans="2:23" x14ac:dyDescent="0.3">
      <c r="C34">
        <v>7.1599999999999997E-2</v>
      </c>
      <c r="D34">
        <v>80.536000000000001</v>
      </c>
      <c r="G34">
        <v>6.3899999999999998E-2</v>
      </c>
      <c r="H34">
        <v>57.302999999999997</v>
      </c>
      <c r="K34">
        <v>6.5699999999999995E-2</v>
      </c>
      <c r="L34">
        <v>67.962999999999994</v>
      </c>
      <c r="N34">
        <v>10</v>
      </c>
      <c r="O34">
        <v>1091</v>
      </c>
      <c r="P34">
        <v>1028</v>
      </c>
      <c r="Q34">
        <v>1070</v>
      </c>
      <c r="R34">
        <v>1101</v>
      </c>
      <c r="S34">
        <v>1083</v>
      </c>
      <c r="T34" s="43">
        <f t="shared" si="6"/>
        <v>1074.5999999999999</v>
      </c>
      <c r="V34" t="s">
        <v>97</v>
      </c>
    </row>
    <row r="35" spans="2:23" x14ac:dyDescent="0.3">
      <c r="N35">
        <v>15</v>
      </c>
      <c r="O35">
        <v>1221</v>
      </c>
      <c r="P35">
        <v>1147</v>
      </c>
      <c r="Q35">
        <v>1183</v>
      </c>
      <c r="R35">
        <v>1218</v>
      </c>
      <c r="S35">
        <v>1211</v>
      </c>
      <c r="T35" s="43">
        <f t="shared" si="6"/>
        <v>1196</v>
      </c>
      <c r="W35" t="s">
        <v>98</v>
      </c>
    </row>
    <row r="36" spans="2:23" x14ac:dyDescent="0.3">
      <c r="N36">
        <v>20</v>
      </c>
      <c r="O36">
        <v>1336</v>
      </c>
      <c r="P36">
        <v>1254</v>
      </c>
      <c r="Q36">
        <v>1296</v>
      </c>
      <c r="R36">
        <v>1324</v>
      </c>
      <c r="S36">
        <v>1318</v>
      </c>
      <c r="T36" s="29">
        <f t="shared" si="6"/>
        <v>1305.5999999999999</v>
      </c>
    </row>
    <row r="37" spans="2:23" x14ac:dyDescent="0.3">
      <c r="N37">
        <v>25</v>
      </c>
      <c r="O37">
        <v>1454</v>
      </c>
      <c r="P37">
        <v>1360</v>
      </c>
      <c r="Q37">
        <v>1401</v>
      </c>
      <c r="R37">
        <v>1437</v>
      </c>
      <c r="S37">
        <v>1432</v>
      </c>
      <c r="T37" s="29">
        <f t="shared" si="6"/>
        <v>1416.8</v>
      </c>
    </row>
    <row r="38" spans="2:23" x14ac:dyDescent="0.3">
      <c r="N38">
        <v>30</v>
      </c>
      <c r="O38">
        <v>1549</v>
      </c>
      <c r="P38">
        <v>1453</v>
      </c>
      <c r="Q38">
        <v>1503</v>
      </c>
      <c r="R38">
        <v>1551</v>
      </c>
      <c r="S38">
        <v>1540</v>
      </c>
      <c r="T38" s="29">
        <f t="shared" si="6"/>
        <v>1519.2</v>
      </c>
    </row>
    <row r="39" spans="2:23" x14ac:dyDescent="0.3">
      <c r="N39">
        <v>35</v>
      </c>
      <c r="O39">
        <v>1667</v>
      </c>
      <c r="P39">
        <v>1548</v>
      </c>
      <c r="Q39">
        <v>1620</v>
      </c>
      <c r="R39">
        <v>1672</v>
      </c>
      <c r="S39">
        <v>1660</v>
      </c>
      <c r="T39" s="29">
        <f t="shared" si="6"/>
        <v>1633.4</v>
      </c>
    </row>
    <row r="40" spans="2:23" x14ac:dyDescent="0.3">
      <c r="N40">
        <v>40</v>
      </c>
      <c r="O40">
        <v>1788</v>
      </c>
      <c r="P40">
        <v>1650</v>
      </c>
      <c r="Q40">
        <v>1756</v>
      </c>
      <c r="R40">
        <v>1812</v>
      </c>
      <c r="S40">
        <v>1781</v>
      </c>
      <c r="T40" s="29">
        <f t="shared" si="6"/>
        <v>1757.4</v>
      </c>
    </row>
    <row r="41" spans="2:23" x14ac:dyDescent="0.3">
      <c r="N41">
        <v>45</v>
      </c>
      <c r="O41">
        <v>1923</v>
      </c>
      <c r="P41">
        <v>1773</v>
      </c>
      <c r="Q41">
        <v>1881</v>
      </c>
      <c r="R41">
        <v>1942</v>
      </c>
      <c r="S41">
        <v>1900</v>
      </c>
      <c r="T41" s="29">
        <f t="shared" si="6"/>
        <v>1883.8</v>
      </c>
    </row>
    <row r="42" spans="2:23" x14ac:dyDescent="0.3">
      <c r="N42">
        <v>50</v>
      </c>
      <c r="O42">
        <v>2061</v>
      </c>
      <c r="P42">
        <v>1912</v>
      </c>
      <c r="Q42">
        <v>2015</v>
      </c>
      <c r="R42">
        <v>2067</v>
      </c>
      <c r="S42">
        <v>2033</v>
      </c>
      <c r="T42" s="29">
        <f t="shared" si="6"/>
        <v>2017.6</v>
      </c>
    </row>
    <row r="43" spans="2:23" x14ac:dyDescent="0.3">
      <c r="N43">
        <v>55</v>
      </c>
      <c r="O43">
        <v>2185</v>
      </c>
      <c r="P43">
        <v>2021</v>
      </c>
      <c r="Q43">
        <v>2125</v>
      </c>
      <c r="R43">
        <v>2185</v>
      </c>
      <c r="S43">
        <v>2153</v>
      </c>
      <c r="T43" s="29">
        <f t="shared" si="6"/>
        <v>2133.8000000000002</v>
      </c>
    </row>
    <row r="44" spans="2:23" x14ac:dyDescent="0.3">
      <c r="B44" s="20">
        <f xml:space="preserve"> C45*D44 - D45</f>
        <v>51.331359999999904</v>
      </c>
      <c r="C44" t="s">
        <v>24</v>
      </c>
      <c r="D44" s="29">
        <f>T12</f>
        <v>1281.5999999999999</v>
      </c>
      <c r="F44" s="20">
        <f>(B44+H45)/G45</f>
        <v>1073.9194489758925</v>
      </c>
      <c r="G44" t="s">
        <v>25</v>
      </c>
      <c r="J44" s="20">
        <f>(B44+L45)/K45</f>
        <v>1204.6924357034793</v>
      </c>
      <c r="K44" t="s">
        <v>25</v>
      </c>
      <c r="N44">
        <v>60</v>
      </c>
      <c r="O44">
        <v>2298</v>
      </c>
      <c r="P44">
        <v>2127</v>
      </c>
      <c r="Q44">
        <v>2221</v>
      </c>
      <c r="R44">
        <v>2314</v>
      </c>
      <c r="S44">
        <v>2251</v>
      </c>
      <c r="T44" s="29">
        <f t="shared" si="6"/>
        <v>2242.1999999999998</v>
      </c>
    </row>
    <row r="45" spans="2:23" x14ac:dyDescent="0.3">
      <c r="C45">
        <v>0.67710000000000004</v>
      </c>
      <c r="D45">
        <v>816.44</v>
      </c>
      <c r="G45">
        <v>0.55169999999999997</v>
      </c>
      <c r="H45">
        <v>541.15</v>
      </c>
      <c r="K45">
        <v>0.52880000000000005</v>
      </c>
      <c r="L45">
        <v>585.71</v>
      </c>
      <c r="N45">
        <v>65</v>
      </c>
      <c r="O45">
        <v>2409</v>
      </c>
      <c r="P45">
        <v>2232</v>
      </c>
      <c r="Q45">
        <v>2306</v>
      </c>
      <c r="R45">
        <v>2416</v>
      </c>
      <c r="S45">
        <v>2328</v>
      </c>
      <c r="T45" s="29">
        <f t="shared" si="6"/>
        <v>2338.1999999999998</v>
      </c>
    </row>
    <row r="46" spans="2:23" x14ac:dyDescent="0.3">
      <c r="N46">
        <v>70</v>
      </c>
      <c r="O46">
        <v>2507</v>
      </c>
      <c r="P46">
        <v>2322</v>
      </c>
      <c r="Q46">
        <v>2419</v>
      </c>
      <c r="R46">
        <v>2521</v>
      </c>
      <c r="S46">
        <v>2414</v>
      </c>
      <c r="T46" s="29">
        <f t="shared" si="6"/>
        <v>2436.6</v>
      </c>
    </row>
    <row r="47" spans="2:23" x14ac:dyDescent="0.3">
      <c r="N47">
        <v>75</v>
      </c>
      <c r="O47">
        <v>2593</v>
      </c>
      <c r="P47">
        <v>2415</v>
      </c>
      <c r="Q47">
        <v>2522</v>
      </c>
      <c r="R47">
        <v>2620</v>
      </c>
      <c r="S47">
        <v>2520</v>
      </c>
      <c r="T47" s="29">
        <f t="shared" si="6"/>
        <v>2534</v>
      </c>
    </row>
    <row r="48" spans="2:23" x14ac:dyDescent="0.3">
      <c r="N48">
        <v>80</v>
      </c>
      <c r="O48">
        <v>2751</v>
      </c>
      <c r="P48">
        <v>2527</v>
      </c>
      <c r="Q48">
        <v>2663</v>
      </c>
      <c r="R48">
        <v>2774</v>
      </c>
      <c r="S48">
        <v>2635</v>
      </c>
      <c r="T48" s="29">
        <f t="shared" si="6"/>
        <v>2670</v>
      </c>
    </row>
    <row r="49" spans="2:23" x14ac:dyDescent="0.3">
      <c r="N49">
        <v>85</v>
      </c>
      <c r="O49">
        <v>3104</v>
      </c>
      <c r="P49">
        <v>2748</v>
      </c>
      <c r="Q49">
        <v>2940</v>
      </c>
      <c r="R49">
        <v>3113</v>
      </c>
      <c r="S49">
        <v>2800</v>
      </c>
      <c r="T49" s="29">
        <f t="shared" si="6"/>
        <v>2941</v>
      </c>
    </row>
    <row r="50" spans="2:23" x14ac:dyDescent="0.3">
      <c r="N50">
        <v>90</v>
      </c>
      <c r="O50">
        <v>3955</v>
      </c>
      <c r="P50">
        <v>3496</v>
      </c>
      <c r="Q50">
        <v>3888</v>
      </c>
      <c r="R50">
        <v>4100</v>
      </c>
      <c r="S50">
        <v>3235</v>
      </c>
      <c r="T50" s="29">
        <f t="shared" si="6"/>
        <v>3734.8</v>
      </c>
    </row>
    <row r="51" spans="2:23" x14ac:dyDescent="0.3">
      <c r="N51">
        <v>95</v>
      </c>
      <c r="O51">
        <v>5062</v>
      </c>
      <c r="P51">
        <v>4607</v>
      </c>
      <c r="Q51">
        <v>5046</v>
      </c>
      <c r="R51">
        <v>5156</v>
      </c>
      <c r="S51">
        <v>4739</v>
      </c>
      <c r="T51" s="29">
        <f t="shared" si="6"/>
        <v>4922</v>
      </c>
    </row>
    <row r="52" spans="2:23" x14ac:dyDescent="0.3">
      <c r="N52" s="14" t="s">
        <v>5</v>
      </c>
      <c r="O52" s="14" t="s">
        <v>14</v>
      </c>
      <c r="P52" s="14" t="s">
        <v>88</v>
      </c>
      <c r="Q52" s="14" t="s">
        <v>11</v>
      </c>
      <c r="R52" s="14" t="s">
        <v>89</v>
      </c>
      <c r="S52" s="14" t="s">
        <v>13</v>
      </c>
    </row>
    <row r="53" spans="2:23" x14ac:dyDescent="0.3">
      <c r="N53">
        <v>1</v>
      </c>
      <c r="O53">
        <v>754</v>
      </c>
      <c r="P53">
        <v>756</v>
      </c>
      <c r="Q53">
        <v>756</v>
      </c>
      <c r="R53">
        <v>781</v>
      </c>
      <c r="S53">
        <v>754</v>
      </c>
      <c r="T53" s="29">
        <f t="shared" ref="T53:T73" si="7">AVERAGE(O53:S53)</f>
        <v>760.2</v>
      </c>
    </row>
    <row r="54" spans="2:23" x14ac:dyDescent="0.3">
      <c r="N54">
        <v>3</v>
      </c>
      <c r="O54">
        <v>870</v>
      </c>
      <c r="P54">
        <v>863</v>
      </c>
      <c r="Q54">
        <v>880</v>
      </c>
      <c r="R54">
        <v>886</v>
      </c>
      <c r="S54">
        <v>901</v>
      </c>
      <c r="T54" s="29">
        <f t="shared" si="7"/>
        <v>880</v>
      </c>
    </row>
    <row r="55" spans="2:23" x14ac:dyDescent="0.3">
      <c r="B55" s="20">
        <f xml:space="preserve"> C56*D55 - D56</f>
        <v>94.518799999999999</v>
      </c>
      <c r="C55" t="s">
        <v>24</v>
      </c>
      <c r="D55" s="29">
        <f>T13</f>
        <v>1386.8</v>
      </c>
      <c r="F55" s="20">
        <f>(B55+H56)/G56</f>
        <v>1196.8353014294596</v>
      </c>
      <c r="G55" t="s">
        <v>25</v>
      </c>
      <c r="J55" s="20">
        <f>(B55+L56)/K56</f>
        <v>1327.6688350088705</v>
      </c>
      <c r="K55" t="s">
        <v>25</v>
      </c>
      <c r="N55">
        <v>5</v>
      </c>
      <c r="O55">
        <v>958</v>
      </c>
      <c r="P55">
        <v>939</v>
      </c>
      <c r="Q55">
        <v>963</v>
      </c>
      <c r="R55">
        <v>984</v>
      </c>
      <c r="S55">
        <v>978</v>
      </c>
      <c r="T55" s="43">
        <f t="shared" si="7"/>
        <v>964.4</v>
      </c>
    </row>
    <row r="56" spans="2:23" x14ac:dyDescent="0.3">
      <c r="C56">
        <v>0.191</v>
      </c>
      <c r="D56">
        <v>170.36</v>
      </c>
      <c r="G56">
        <v>0.16089999999999999</v>
      </c>
      <c r="H56">
        <v>98.052000000000007</v>
      </c>
      <c r="K56">
        <v>0.1691</v>
      </c>
      <c r="L56">
        <v>129.99</v>
      </c>
      <c r="N56">
        <v>10</v>
      </c>
      <c r="O56">
        <v>1118</v>
      </c>
      <c r="P56">
        <v>1073</v>
      </c>
      <c r="Q56">
        <v>1108</v>
      </c>
      <c r="R56">
        <v>1133</v>
      </c>
      <c r="S56">
        <v>1123</v>
      </c>
      <c r="T56" s="43">
        <f t="shared" si="7"/>
        <v>1111</v>
      </c>
      <c r="V56" t="s">
        <v>97</v>
      </c>
    </row>
    <row r="57" spans="2:23" x14ac:dyDescent="0.3">
      <c r="N57">
        <v>15</v>
      </c>
      <c r="O57">
        <v>1239</v>
      </c>
      <c r="P57">
        <v>1184</v>
      </c>
      <c r="Q57">
        <v>1217</v>
      </c>
      <c r="R57">
        <v>1248</v>
      </c>
      <c r="S57">
        <v>1238</v>
      </c>
      <c r="T57" s="43">
        <f t="shared" si="7"/>
        <v>1225.2</v>
      </c>
      <c r="W57" t="s">
        <v>98</v>
      </c>
    </row>
    <row r="58" spans="2:23" x14ac:dyDescent="0.3">
      <c r="N58">
        <v>20</v>
      </c>
      <c r="O58">
        <v>1362</v>
      </c>
      <c r="P58">
        <v>1296</v>
      </c>
      <c r="Q58">
        <v>1327</v>
      </c>
      <c r="R58">
        <v>1357</v>
      </c>
      <c r="S58">
        <v>1351</v>
      </c>
      <c r="T58" s="29">
        <f t="shared" si="7"/>
        <v>1338.6</v>
      </c>
    </row>
    <row r="59" spans="2:23" x14ac:dyDescent="0.3">
      <c r="N59" s="9">
        <v>25</v>
      </c>
      <c r="O59">
        <v>1480</v>
      </c>
      <c r="P59">
        <v>1405</v>
      </c>
      <c r="Q59">
        <v>1427</v>
      </c>
      <c r="R59">
        <v>1458</v>
      </c>
      <c r="S59">
        <v>1459</v>
      </c>
      <c r="T59" s="29">
        <f t="shared" si="7"/>
        <v>1445.8</v>
      </c>
    </row>
    <row r="60" spans="2:23" x14ac:dyDescent="0.3">
      <c r="N60" s="9">
        <v>30</v>
      </c>
      <c r="O60">
        <v>1572</v>
      </c>
      <c r="P60">
        <v>1492</v>
      </c>
      <c r="Q60">
        <v>1533</v>
      </c>
      <c r="R60">
        <v>1573</v>
      </c>
      <c r="S60">
        <v>1564</v>
      </c>
      <c r="T60" s="29">
        <f t="shared" si="7"/>
        <v>1546.8</v>
      </c>
    </row>
    <row r="61" spans="2:23" x14ac:dyDescent="0.3">
      <c r="N61" s="9">
        <v>35</v>
      </c>
      <c r="O61">
        <v>1689</v>
      </c>
      <c r="P61">
        <v>1585</v>
      </c>
      <c r="Q61">
        <v>1646</v>
      </c>
      <c r="R61">
        <v>1691</v>
      </c>
      <c r="S61">
        <v>1667</v>
      </c>
      <c r="T61" s="29">
        <f t="shared" si="7"/>
        <v>1655.6</v>
      </c>
    </row>
    <row r="62" spans="2:23" x14ac:dyDescent="0.3">
      <c r="N62" s="9">
        <v>40</v>
      </c>
      <c r="O62">
        <v>1806</v>
      </c>
      <c r="P62">
        <v>1675</v>
      </c>
      <c r="Q62">
        <v>1774</v>
      </c>
      <c r="R62">
        <v>1821</v>
      </c>
      <c r="S62">
        <v>1784</v>
      </c>
      <c r="T62" s="29">
        <f t="shared" si="7"/>
        <v>1772</v>
      </c>
    </row>
    <row r="63" spans="2:23" x14ac:dyDescent="0.3">
      <c r="N63" s="9">
        <v>45</v>
      </c>
      <c r="O63">
        <v>1938</v>
      </c>
      <c r="P63">
        <v>1799</v>
      </c>
      <c r="Q63">
        <v>1896</v>
      </c>
      <c r="R63">
        <v>1960</v>
      </c>
      <c r="S63">
        <v>1917</v>
      </c>
      <c r="T63" s="29">
        <f t="shared" si="7"/>
        <v>1902</v>
      </c>
    </row>
    <row r="64" spans="2:23" x14ac:dyDescent="0.3">
      <c r="N64" s="9">
        <v>50</v>
      </c>
      <c r="O64">
        <v>2075</v>
      </c>
      <c r="P64">
        <v>1938</v>
      </c>
      <c r="Q64">
        <v>2025</v>
      </c>
      <c r="R64">
        <v>2080</v>
      </c>
      <c r="S64">
        <v>2039</v>
      </c>
      <c r="T64" s="29">
        <f t="shared" si="7"/>
        <v>2031.4</v>
      </c>
    </row>
    <row r="65" spans="14:20" x14ac:dyDescent="0.3">
      <c r="N65" s="9">
        <v>55</v>
      </c>
      <c r="O65">
        <v>2190</v>
      </c>
      <c r="P65">
        <v>2051</v>
      </c>
      <c r="Q65">
        <v>2136</v>
      </c>
      <c r="R65">
        <v>2191</v>
      </c>
      <c r="S65">
        <v>2157</v>
      </c>
      <c r="T65" s="29">
        <f t="shared" si="7"/>
        <v>2145</v>
      </c>
    </row>
    <row r="66" spans="14:20" x14ac:dyDescent="0.3">
      <c r="N66" s="9">
        <v>60</v>
      </c>
      <c r="O66">
        <v>2300</v>
      </c>
      <c r="P66">
        <v>2148</v>
      </c>
      <c r="Q66">
        <v>2219</v>
      </c>
      <c r="R66">
        <v>2307</v>
      </c>
      <c r="S66">
        <v>2243</v>
      </c>
      <c r="T66" s="29">
        <f t="shared" si="7"/>
        <v>2243.4</v>
      </c>
    </row>
    <row r="67" spans="14:20" x14ac:dyDescent="0.3">
      <c r="N67" s="9">
        <v>65</v>
      </c>
      <c r="O67">
        <v>2410</v>
      </c>
      <c r="P67">
        <v>2254</v>
      </c>
      <c r="Q67">
        <v>2305</v>
      </c>
      <c r="R67">
        <v>2409</v>
      </c>
      <c r="S67">
        <v>2323</v>
      </c>
      <c r="T67" s="29">
        <f t="shared" si="7"/>
        <v>2340.1999999999998</v>
      </c>
    </row>
    <row r="68" spans="14:20" x14ac:dyDescent="0.3">
      <c r="N68" s="9">
        <v>70</v>
      </c>
      <c r="O68">
        <v>2507</v>
      </c>
      <c r="P68">
        <v>2344</v>
      </c>
      <c r="Q68">
        <v>2420</v>
      </c>
      <c r="R68">
        <v>2501</v>
      </c>
      <c r="S68">
        <v>2391</v>
      </c>
      <c r="T68" s="29">
        <f t="shared" si="7"/>
        <v>2432.6</v>
      </c>
    </row>
    <row r="69" spans="14:20" x14ac:dyDescent="0.3">
      <c r="N69" s="9">
        <v>75</v>
      </c>
      <c r="O69">
        <v>2596</v>
      </c>
      <c r="P69">
        <v>2434</v>
      </c>
      <c r="Q69">
        <v>2513</v>
      </c>
      <c r="R69">
        <v>2609</v>
      </c>
      <c r="S69">
        <v>2481</v>
      </c>
      <c r="T69" s="29">
        <f t="shared" si="7"/>
        <v>2526.6</v>
      </c>
    </row>
    <row r="70" spans="14:20" x14ac:dyDescent="0.3">
      <c r="N70" s="9">
        <v>80</v>
      </c>
      <c r="O70">
        <v>2746</v>
      </c>
      <c r="P70">
        <v>2545</v>
      </c>
      <c r="Q70">
        <v>2658</v>
      </c>
      <c r="R70">
        <v>2772</v>
      </c>
      <c r="S70">
        <v>2586</v>
      </c>
      <c r="T70" s="29">
        <f t="shared" si="7"/>
        <v>2661.4</v>
      </c>
    </row>
    <row r="71" spans="14:20" x14ac:dyDescent="0.3">
      <c r="N71" s="9">
        <v>85</v>
      </c>
      <c r="O71">
        <v>3096</v>
      </c>
      <c r="P71">
        <v>2765</v>
      </c>
      <c r="Q71">
        <v>2929</v>
      </c>
      <c r="R71">
        <v>3107</v>
      </c>
      <c r="S71">
        <v>2795</v>
      </c>
      <c r="T71" s="29">
        <f t="shared" si="7"/>
        <v>2938.4</v>
      </c>
    </row>
    <row r="72" spans="14:20" x14ac:dyDescent="0.3">
      <c r="N72" s="9">
        <v>90</v>
      </c>
      <c r="O72">
        <v>3913</v>
      </c>
      <c r="P72">
        <v>3494</v>
      </c>
      <c r="Q72">
        <v>3872</v>
      </c>
      <c r="R72">
        <v>4052</v>
      </c>
      <c r="S72">
        <v>3218</v>
      </c>
      <c r="T72" s="29">
        <f t="shared" si="7"/>
        <v>3709.8</v>
      </c>
    </row>
    <row r="73" spans="14:20" x14ac:dyDescent="0.3">
      <c r="N73" s="10">
        <v>95</v>
      </c>
      <c r="O73" s="11">
        <v>4969</v>
      </c>
      <c r="P73" s="11">
        <v>4540</v>
      </c>
      <c r="Q73" s="11">
        <v>4917</v>
      </c>
      <c r="R73" s="11">
        <v>5040</v>
      </c>
      <c r="S73" s="11">
        <v>4648</v>
      </c>
      <c r="T73" s="29">
        <f t="shared" si="7"/>
        <v>4822.8</v>
      </c>
    </row>
    <row r="76" spans="14:20" ht="18" x14ac:dyDescent="0.35">
      <c r="N76" s="32"/>
      <c r="O76" s="32"/>
      <c r="P76" s="32"/>
      <c r="Q76" s="32"/>
      <c r="R76" s="32"/>
      <c r="S76" s="32"/>
    </row>
    <row r="77" spans="14:20" ht="15.6" x14ac:dyDescent="0.3">
      <c r="N77" s="33" t="s">
        <v>6</v>
      </c>
      <c r="O77" s="5">
        <v>24.48</v>
      </c>
      <c r="P77" s="5">
        <v>23.22</v>
      </c>
      <c r="Q77" s="5">
        <v>22.54</v>
      </c>
      <c r="R77" s="5">
        <v>26.41</v>
      </c>
      <c r="S77" s="5">
        <v>24.11</v>
      </c>
    </row>
    <row r="78" spans="14:20" ht="15.6" x14ac:dyDescent="0.3">
      <c r="N78" s="34" t="s">
        <v>7</v>
      </c>
      <c r="O78" s="6">
        <f>O6</f>
        <v>919</v>
      </c>
      <c r="P78" s="6">
        <f t="shared" ref="P78:S78" si="8">P6</f>
        <v>920</v>
      </c>
      <c r="Q78" s="6">
        <f t="shared" si="8"/>
        <v>921</v>
      </c>
      <c r="R78" s="6">
        <f t="shared" si="8"/>
        <v>926</v>
      </c>
      <c r="S78" s="6">
        <f t="shared" si="8"/>
        <v>932</v>
      </c>
    </row>
    <row r="79" spans="14:20" ht="15.6" x14ac:dyDescent="0.3">
      <c r="N79" s="34" t="s">
        <v>8</v>
      </c>
      <c r="O79" s="7" t="s">
        <v>9</v>
      </c>
      <c r="P79" s="7" t="s">
        <v>9</v>
      </c>
      <c r="Q79" s="7" t="s">
        <v>9</v>
      </c>
      <c r="R79" s="7" t="s">
        <v>9</v>
      </c>
      <c r="S79" s="7" t="s">
        <v>9</v>
      </c>
    </row>
    <row r="80" spans="14:20" ht="15.6" x14ac:dyDescent="0.3">
      <c r="N80" s="35" t="s">
        <v>15</v>
      </c>
      <c r="O80" s="36" t="s">
        <v>11</v>
      </c>
      <c r="P80" s="36" t="s">
        <v>14</v>
      </c>
      <c r="Q80" s="36" t="s">
        <v>13</v>
      </c>
      <c r="R80" s="36" t="s">
        <v>12</v>
      </c>
      <c r="S80" s="36" t="s">
        <v>16</v>
      </c>
    </row>
    <row r="81" spans="14:19" x14ac:dyDescent="0.3">
      <c r="N81" s="16">
        <f>AVERAGE(O31:S31)</f>
        <v>738</v>
      </c>
      <c r="O81" s="17" t="e">
        <f t="shared" ref="O81:S96" si="9">(O31-$A81)/$A81</f>
        <v>#DIV/0!</v>
      </c>
      <c r="P81" s="17" t="e">
        <f t="shared" si="9"/>
        <v>#DIV/0!</v>
      </c>
      <c r="Q81" s="17" t="e">
        <f t="shared" si="9"/>
        <v>#DIV/0!</v>
      </c>
      <c r="R81" s="17" t="e">
        <f t="shared" si="9"/>
        <v>#DIV/0!</v>
      </c>
      <c r="S81" s="17" t="e">
        <f t="shared" si="9"/>
        <v>#DIV/0!</v>
      </c>
    </row>
    <row r="82" spans="14:19" x14ac:dyDescent="0.3">
      <c r="N82" s="16">
        <f t="shared" ref="N82:N101" si="10">AVERAGE(O32:S32)</f>
        <v>853</v>
      </c>
      <c r="O82" s="17" t="e">
        <f t="shared" si="9"/>
        <v>#DIV/0!</v>
      </c>
      <c r="P82" s="17" t="e">
        <f t="shared" si="9"/>
        <v>#DIV/0!</v>
      </c>
      <c r="Q82" s="17" t="e">
        <f t="shared" si="9"/>
        <v>#DIV/0!</v>
      </c>
      <c r="R82" s="17" t="e">
        <f t="shared" si="9"/>
        <v>#DIV/0!</v>
      </c>
      <c r="S82" s="17" t="e">
        <f t="shared" si="9"/>
        <v>#DIV/0!</v>
      </c>
    </row>
    <row r="83" spans="14:19" x14ac:dyDescent="0.3">
      <c r="N83" s="16">
        <f t="shared" si="10"/>
        <v>931.6</v>
      </c>
      <c r="O83" s="17" t="e">
        <f t="shared" si="9"/>
        <v>#DIV/0!</v>
      </c>
      <c r="P83" s="17" t="e">
        <f t="shared" si="9"/>
        <v>#DIV/0!</v>
      </c>
      <c r="Q83" s="17" t="e">
        <f t="shared" si="9"/>
        <v>#DIV/0!</v>
      </c>
      <c r="R83" s="17" t="e">
        <f t="shared" si="9"/>
        <v>#DIV/0!</v>
      </c>
      <c r="S83" s="17" t="e">
        <f t="shared" si="9"/>
        <v>#DIV/0!</v>
      </c>
    </row>
    <row r="84" spans="14:19" x14ac:dyDescent="0.3">
      <c r="N84" s="16">
        <f t="shared" si="10"/>
        <v>1074.5999999999999</v>
      </c>
      <c r="O84" s="17" t="e">
        <f t="shared" si="9"/>
        <v>#DIV/0!</v>
      </c>
      <c r="P84" s="17" t="e">
        <f t="shared" si="9"/>
        <v>#DIV/0!</v>
      </c>
      <c r="Q84" s="17" t="e">
        <f t="shared" si="9"/>
        <v>#DIV/0!</v>
      </c>
      <c r="R84" s="17" t="e">
        <f t="shared" si="9"/>
        <v>#DIV/0!</v>
      </c>
      <c r="S84" s="17" t="e">
        <f t="shared" si="9"/>
        <v>#DIV/0!</v>
      </c>
    </row>
    <row r="85" spans="14:19" x14ac:dyDescent="0.3">
      <c r="N85" s="16">
        <f t="shared" si="10"/>
        <v>1196</v>
      </c>
      <c r="O85" s="17" t="e">
        <f t="shared" si="9"/>
        <v>#DIV/0!</v>
      </c>
      <c r="P85" s="17" t="e">
        <f t="shared" si="9"/>
        <v>#DIV/0!</v>
      </c>
      <c r="Q85" s="17" t="e">
        <f t="shared" si="9"/>
        <v>#DIV/0!</v>
      </c>
      <c r="R85" s="17" t="e">
        <f t="shared" si="9"/>
        <v>#DIV/0!</v>
      </c>
      <c r="S85" s="17" t="e">
        <f t="shared" si="9"/>
        <v>#DIV/0!</v>
      </c>
    </row>
    <row r="86" spans="14:19" x14ac:dyDescent="0.3">
      <c r="N86" s="16">
        <f t="shared" si="10"/>
        <v>1305.5999999999999</v>
      </c>
      <c r="O86" s="17" t="e">
        <f t="shared" si="9"/>
        <v>#DIV/0!</v>
      </c>
      <c r="P86" s="17" t="e">
        <f t="shared" si="9"/>
        <v>#DIV/0!</v>
      </c>
      <c r="Q86" s="17" t="e">
        <f t="shared" si="9"/>
        <v>#DIV/0!</v>
      </c>
      <c r="R86" s="17" t="e">
        <f t="shared" si="9"/>
        <v>#DIV/0!</v>
      </c>
      <c r="S86" s="17" t="e">
        <f t="shared" si="9"/>
        <v>#DIV/0!</v>
      </c>
    </row>
    <row r="87" spans="14:19" x14ac:dyDescent="0.3">
      <c r="N87" s="16">
        <f t="shared" si="10"/>
        <v>1416.8</v>
      </c>
      <c r="O87" s="17" t="e">
        <f t="shared" si="9"/>
        <v>#DIV/0!</v>
      </c>
      <c r="P87" s="17" t="e">
        <f t="shared" si="9"/>
        <v>#DIV/0!</v>
      </c>
      <c r="Q87" s="17" t="e">
        <f t="shared" si="9"/>
        <v>#DIV/0!</v>
      </c>
      <c r="R87" s="17" t="e">
        <f t="shared" si="9"/>
        <v>#DIV/0!</v>
      </c>
      <c r="S87" s="17" t="e">
        <f t="shared" si="9"/>
        <v>#DIV/0!</v>
      </c>
    </row>
    <row r="88" spans="14:19" x14ac:dyDescent="0.3">
      <c r="N88" s="16">
        <f t="shared" si="10"/>
        <v>1519.2</v>
      </c>
      <c r="O88" s="17" t="e">
        <f t="shared" si="9"/>
        <v>#DIV/0!</v>
      </c>
      <c r="P88" s="17" t="e">
        <f t="shared" si="9"/>
        <v>#DIV/0!</v>
      </c>
      <c r="Q88" s="17" t="e">
        <f t="shared" si="9"/>
        <v>#DIV/0!</v>
      </c>
      <c r="R88" s="17" t="e">
        <f t="shared" si="9"/>
        <v>#DIV/0!</v>
      </c>
      <c r="S88" s="17" t="e">
        <f t="shared" si="9"/>
        <v>#DIV/0!</v>
      </c>
    </row>
    <row r="89" spans="14:19" x14ac:dyDescent="0.3">
      <c r="N89" s="16">
        <f t="shared" si="10"/>
        <v>1633.4</v>
      </c>
      <c r="O89" s="17" t="e">
        <f t="shared" si="9"/>
        <v>#DIV/0!</v>
      </c>
      <c r="P89" s="17" t="e">
        <f t="shared" si="9"/>
        <v>#DIV/0!</v>
      </c>
      <c r="Q89" s="17" t="e">
        <f t="shared" si="9"/>
        <v>#DIV/0!</v>
      </c>
      <c r="R89" s="17" t="e">
        <f t="shared" si="9"/>
        <v>#DIV/0!</v>
      </c>
      <c r="S89" s="17" t="e">
        <f t="shared" si="9"/>
        <v>#DIV/0!</v>
      </c>
    </row>
    <row r="90" spans="14:19" x14ac:dyDescent="0.3">
      <c r="N90" s="16">
        <f t="shared" si="10"/>
        <v>1757.4</v>
      </c>
      <c r="O90" s="17" t="e">
        <f t="shared" si="9"/>
        <v>#DIV/0!</v>
      </c>
      <c r="P90" s="17" t="e">
        <f t="shared" si="9"/>
        <v>#DIV/0!</v>
      </c>
      <c r="Q90" s="17" t="e">
        <f t="shared" si="9"/>
        <v>#DIV/0!</v>
      </c>
      <c r="R90" s="17" t="e">
        <f t="shared" si="9"/>
        <v>#DIV/0!</v>
      </c>
      <c r="S90" s="17" t="e">
        <f t="shared" si="9"/>
        <v>#DIV/0!</v>
      </c>
    </row>
    <row r="91" spans="14:19" x14ac:dyDescent="0.3">
      <c r="N91" s="16">
        <f t="shared" si="10"/>
        <v>1883.8</v>
      </c>
      <c r="O91" s="17" t="e">
        <f t="shared" si="9"/>
        <v>#DIV/0!</v>
      </c>
      <c r="P91" s="17" t="e">
        <f t="shared" si="9"/>
        <v>#DIV/0!</v>
      </c>
      <c r="Q91" s="17" t="e">
        <f t="shared" si="9"/>
        <v>#DIV/0!</v>
      </c>
      <c r="R91" s="17" t="e">
        <f t="shared" si="9"/>
        <v>#DIV/0!</v>
      </c>
      <c r="S91" s="17" t="e">
        <f t="shared" si="9"/>
        <v>#DIV/0!</v>
      </c>
    </row>
    <row r="92" spans="14:19" x14ac:dyDescent="0.3">
      <c r="N92" s="16">
        <f t="shared" si="10"/>
        <v>2017.6</v>
      </c>
      <c r="O92" s="17" t="e">
        <f t="shared" si="9"/>
        <v>#DIV/0!</v>
      </c>
      <c r="P92" s="17" t="e">
        <f t="shared" si="9"/>
        <v>#DIV/0!</v>
      </c>
      <c r="Q92" s="17" t="e">
        <f t="shared" si="9"/>
        <v>#DIV/0!</v>
      </c>
      <c r="R92" s="17" t="e">
        <f t="shared" si="9"/>
        <v>#DIV/0!</v>
      </c>
      <c r="S92" s="17" t="e">
        <f t="shared" si="9"/>
        <v>#DIV/0!</v>
      </c>
    </row>
    <row r="93" spans="14:19" x14ac:dyDescent="0.3">
      <c r="N93" s="16">
        <f t="shared" si="10"/>
        <v>2133.8000000000002</v>
      </c>
      <c r="O93" s="17" t="e">
        <f t="shared" si="9"/>
        <v>#DIV/0!</v>
      </c>
      <c r="P93" s="17" t="e">
        <f t="shared" si="9"/>
        <v>#DIV/0!</v>
      </c>
      <c r="Q93" s="17" t="e">
        <f t="shared" si="9"/>
        <v>#DIV/0!</v>
      </c>
      <c r="R93" s="17" t="e">
        <f t="shared" si="9"/>
        <v>#DIV/0!</v>
      </c>
      <c r="S93" s="17" t="e">
        <f t="shared" si="9"/>
        <v>#DIV/0!</v>
      </c>
    </row>
    <row r="94" spans="14:19" x14ac:dyDescent="0.3">
      <c r="N94" s="16">
        <f t="shared" si="10"/>
        <v>2242.1999999999998</v>
      </c>
      <c r="O94" s="17" t="e">
        <f t="shared" si="9"/>
        <v>#DIV/0!</v>
      </c>
      <c r="P94" s="17" t="e">
        <f t="shared" si="9"/>
        <v>#DIV/0!</v>
      </c>
      <c r="Q94" s="17" t="e">
        <f t="shared" si="9"/>
        <v>#DIV/0!</v>
      </c>
      <c r="R94" s="17" t="e">
        <f t="shared" si="9"/>
        <v>#DIV/0!</v>
      </c>
      <c r="S94" s="17" t="e">
        <f t="shared" si="9"/>
        <v>#DIV/0!</v>
      </c>
    </row>
    <row r="95" spans="14:19" x14ac:dyDescent="0.3">
      <c r="N95" s="16">
        <f t="shared" si="10"/>
        <v>2338.1999999999998</v>
      </c>
      <c r="O95" s="17" t="e">
        <f t="shared" si="9"/>
        <v>#DIV/0!</v>
      </c>
      <c r="P95" s="17" t="e">
        <f t="shared" si="9"/>
        <v>#DIV/0!</v>
      </c>
      <c r="Q95" s="17" t="e">
        <f t="shared" si="9"/>
        <v>#DIV/0!</v>
      </c>
      <c r="R95" s="17" t="e">
        <f t="shared" si="9"/>
        <v>#DIV/0!</v>
      </c>
      <c r="S95" s="17" t="e">
        <f t="shared" si="9"/>
        <v>#DIV/0!</v>
      </c>
    </row>
    <row r="96" spans="14:19" x14ac:dyDescent="0.3">
      <c r="N96" s="16">
        <f t="shared" si="10"/>
        <v>2436.6</v>
      </c>
      <c r="O96" s="17" t="e">
        <f t="shared" si="9"/>
        <v>#DIV/0!</v>
      </c>
      <c r="P96" s="17" t="e">
        <f t="shared" si="9"/>
        <v>#DIV/0!</v>
      </c>
      <c r="Q96" s="17" t="e">
        <f t="shared" si="9"/>
        <v>#DIV/0!</v>
      </c>
      <c r="R96" s="17" t="e">
        <f t="shared" si="9"/>
        <v>#DIV/0!</v>
      </c>
      <c r="S96" s="17" t="e">
        <f t="shared" si="9"/>
        <v>#DIV/0!</v>
      </c>
    </row>
    <row r="97" spans="14:19" x14ac:dyDescent="0.3">
      <c r="N97" s="16">
        <f t="shared" si="10"/>
        <v>2534</v>
      </c>
      <c r="O97" s="17" t="e">
        <f t="shared" ref="O97:S101" si="11">(O47-$A97)/$A97</f>
        <v>#DIV/0!</v>
      </c>
      <c r="P97" s="17" t="e">
        <f t="shared" si="11"/>
        <v>#DIV/0!</v>
      </c>
      <c r="Q97" s="17" t="e">
        <f t="shared" si="11"/>
        <v>#DIV/0!</v>
      </c>
      <c r="R97" s="17" t="e">
        <f t="shared" si="11"/>
        <v>#DIV/0!</v>
      </c>
      <c r="S97" s="17" t="e">
        <f t="shared" si="11"/>
        <v>#DIV/0!</v>
      </c>
    </row>
    <row r="98" spans="14:19" x14ac:dyDescent="0.3">
      <c r="N98" s="16">
        <f t="shared" si="10"/>
        <v>2670</v>
      </c>
      <c r="O98" s="17" t="e">
        <f t="shared" si="11"/>
        <v>#DIV/0!</v>
      </c>
      <c r="P98" s="17" t="e">
        <f t="shared" si="11"/>
        <v>#DIV/0!</v>
      </c>
      <c r="Q98" s="17" t="e">
        <f t="shared" si="11"/>
        <v>#DIV/0!</v>
      </c>
      <c r="R98" s="17" t="e">
        <f t="shared" si="11"/>
        <v>#DIV/0!</v>
      </c>
      <c r="S98" s="17" t="e">
        <f t="shared" si="11"/>
        <v>#DIV/0!</v>
      </c>
    </row>
    <row r="99" spans="14:19" x14ac:dyDescent="0.3">
      <c r="N99" s="16">
        <f t="shared" si="10"/>
        <v>2941</v>
      </c>
      <c r="O99" s="17" t="e">
        <f t="shared" si="11"/>
        <v>#DIV/0!</v>
      </c>
      <c r="P99" s="17" t="e">
        <f t="shared" si="11"/>
        <v>#DIV/0!</v>
      </c>
      <c r="Q99" s="17" t="e">
        <f t="shared" si="11"/>
        <v>#DIV/0!</v>
      </c>
      <c r="R99" s="17" t="e">
        <f t="shared" si="11"/>
        <v>#DIV/0!</v>
      </c>
      <c r="S99" s="17" t="e">
        <f t="shared" si="11"/>
        <v>#DIV/0!</v>
      </c>
    </row>
    <row r="100" spans="14:19" x14ac:dyDescent="0.3">
      <c r="N100" s="16">
        <f t="shared" si="10"/>
        <v>3734.8</v>
      </c>
      <c r="O100" s="17" t="e">
        <f t="shared" si="11"/>
        <v>#DIV/0!</v>
      </c>
      <c r="P100" s="17" t="e">
        <f t="shared" si="11"/>
        <v>#DIV/0!</v>
      </c>
      <c r="Q100" s="17" t="e">
        <f t="shared" si="11"/>
        <v>#DIV/0!</v>
      </c>
      <c r="R100" s="17" t="e">
        <f t="shared" si="11"/>
        <v>#DIV/0!</v>
      </c>
      <c r="S100" s="17" t="e">
        <f t="shared" si="11"/>
        <v>#DIV/0!</v>
      </c>
    </row>
    <row r="101" spans="14:19" x14ac:dyDescent="0.3">
      <c r="N101" s="16">
        <f t="shared" si="10"/>
        <v>4922</v>
      </c>
      <c r="O101" s="17" t="e">
        <f t="shared" si="11"/>
        <v>#DIV/0!</v>
      </c>
      <c r="P101" s="17" t="e">
        <f t="shared" si="11"/>
        <v>#DIV/0!</v>
      </c>
      <c r="Q101" s="17" t="e">
        <f t="shared" si="11"/>
        <v>#DIV/0!</v>
      </c>
      <c r="R101" s="17" t="e">
        <f t="shared" si="11"/>
        <v>#DIV/0!</v>
      </c>
      <c r="S101" s="17" t="e">
        <f t="shared" si="11"/>
        <v>#DIV/0!</v>
      </c>
    </row>
    <row r="102" spans="14:19" ht="15.6" x14ac:dyDescent="0.3">
      <c r="N102" s="35" t="s">
        <v>15</v>
      </c>
      <c r="O102" s="4" t="s">
        <v>11</v>
      </c>
      <c r="P102" s="4" t="s">
        <v>14</v>
      </c>
      <c r="Q102" s="4" t="s">
        <v>13</v>
      </c>
      <c r="R102" s="4" t="s">
        <v>12</v>
      </c>
      <c r="S102" s="4" t="s">
        <v>16</v>
      </c>
    </row>
    <row r="103" spans="14:19" x14ac:dyDescent="0.3">
      <c r="N103" s="16">
        <f>AVERAGE(O53:S53)</f>
        <v>760.2</v>
      </c>
      <c r="O103" s="17" t="e">
        <f t="shared" ref="O103:S118" si="12">(O53-$A103)/$A103</f>
        <v>#DIV/0!</v>
      </c>
      <c r="P103" s="17" t="e">
        <f t="shared" si="12"/>
        <v>#DIV/0!</v>
      </c>
      <c r="Q103" s="17" t="e">
        <f t="shared" si="12"/>
        <v>#DIV/0!</v>
      </c>
      <c r="R103" s="17" t="e">
        <f t="shared" si="12"/>
        <v>#DIV/0!</v>
      </c>
      <c r="S103" s="17" t="e">
        <f t="shared" si="12"/>
        <v>#DIV/0!</v>
      </c>
    </row>
    <row r="104" spans="14:19" x14ac:dyDescent="0.3">
      <c r="N104" s="16">
        <f t="shared" ref="N104:N123" si="13">AVERAGE(O54:S54)</f>
        <v>880</v>
      </c>
      <c r="O104" s="17" t="e">
        <f t="shared" si="12"/>
        <v>#DIV/0!</v>
      </c>
      <c r="P104" s="17" t="e">
        <f t="shared" si="12"/>
        <v>#DIV/0!</v>
      </c>
      <c r="Q104" s="17" t="e">
        <f t="shared" si="12"/>
        <v>#DIV/0!</v>
      </c>
      <c r="R104" s="17" t="e">
        <f t="shared" si="12"/>
        <v>#DIV/0!</v>
      </c>
      <c r="S104" s="17" t="e">
        <f t="shared" si="12"/>
        <v>#DIV/0!</v>
      </c>
    </row>
    <row r="105" spans="14:19" x14ac:dyDescent="0.3">
      <c r="N105" s="16">
        <f t="shared" si="13"/>
        <v>964.4</v>
      </c>
      <c r="O105" s="17" t="e">
        <f t="shared" si="12"/>
        <v>#DIV/0!</v>
      </c>
      <c r="P105" s="17" t="e">
        <f t="shared" si="12"/>
        <v>#DIV/0!</v>
      </c>
      <c r="Q105" s="17" t="e">
        <f t="shared" si="12"/>
        <v>#DIV/0!</v>
      </c>
      <c r="R105" s="17" t="e">
        <f t="shared" si="12"/>
        <v>#DIV/0!</v>
      </c>
      <c r="S105" s="17" t="e">
        <f t="shared" si="12"/>
        <v>#DIV/0!</v>
      </c>
    </row>
    <row r="106" spans="14:19" x14ac:dyDescent="0.3">
      <c r="N106" s="16">
        <f t="shared" si="13"/>
        <v>1111</v>
      </c>
      <c r="O106" s="17" t="e">
        <f t="shared" si="12"/>
        <v>#DIV/0!</v>
      </c>
      <c r="P106" s="17" t="e">
        <f t="shared" si="12"/>
        <v>#DIV/0!</v>
      </c>
      <c r="Q106" s="17" t="e">
        <f t="shared" si="12"/>
        <v>#DIV/0!</v>
      </c>
      <c r="R106" s="17" t="e">
        <f t="shared" si="12"/>
        <v>#DIV/0!</v>
      </c>
      <c r="S106" s="17" t="e">
        <f t="shared" si="12"/>
        <v>#DIV/0!</v>
      </c>
    </row>
    <row r="107" spans="14:19" x14ac:dyDescent="0.3">
      <c r="N107" s="16">
        <f t="shared" si="13"/>
        <v>1225.2</v>
      </c>
      <c r="O107" s="17" t="e">
        <f t="shared" si="12"/>
        <v>#DIV/0!</v>
      </c>
      <c r="P107" s="17" t="e">
        <f t="shared" si="12"/>
        <v>#DIV/0!</v>
      </c>
      <c r="Q107" s="17" t="e">
        <f t="shared" si="12"/>
        <v>#DIV/0!</v>
      </c>
      <c r="R107" s="17" t="e">
        <f t="shared" si="12"/>
        <v>#DIV/0!</v>
      </c>
      <c r="S107" s="17" t="e">
        <f t="shared" si="12"/>
        <v>#DIV/0!</v>
      </c>
    </row>
    <row r="108" spans="14:19" x14ac:dyDescent="0.3">
      <c r="N108" s="16">
        <f t="shared" si="13"/>
        <v>1338.6</v>
      </c>
      <c r="O108" s="17" t="e">
        <f t="shared" si="12"/>
        <v>#DIV/0!</v>
      </c>
      <c r="P108" s="17" t="e">
        <f t="shared" si="12"/>
        <v>#DIV/0!</v>
      </c>
      <c r="Q108" s="17" t="e">
        <f t="shared" si="12"/>
        <v>#DIV/0!</v>
      </c>
      <c r="R108" s="17" t="e">
        <f t="shared" si="12"/>
        <v>#DIV/0!</v>
      </c>
      <c r="S108" s="17" t="e">
        <f t="shared" si="12"/>
        <v>#DIV/0!</v>
      </c>
    </row>
    <row r="109" spans="14:19" x14ac:dyDescent="0.3">
      <c r="N109" s="16">
        <f t="shared" si="13"/>
        <v>1445.8</v>
      </c>
      <c r="O109" s="17" t="e">
        <f t="shared" si="12"/>
        <v>#DIV/0!</v>
      </c>
      <c r="P109" s="17" t="e">
        <f t="shared" si="12"/>
        <v>#DIV/0!</v>
      </c>
      <c r="Q109" s="17" t="e">
        <f t="shared" si="12"/>
        <v>#DIV/0!</v>
      </c>
      <c r="R109" s="17" t="e">
        <f t="shared" si="12"/>
        <v>#DIV/0!</v>
      </c>
      <c r="S109" s="17" t="e">
        <f t="shared" si="12"/>
        <v>#DIV/0!</v>
      </c>
    </row>
    <row r="110" spans="14:19" x14ac:dyDescent="0.3">
      <c r="N110" s="16">
        <f t="shared" si="13"/>
        <v>1546.8</v>
      </c>
      <c r="O110" s="17" t="e">
        <f t="shared" si="12"/>
        <v>#DIV/0!</v>
      </c>
      <c r="P110" s="17" t="e">
        <f t="shared" si="12"/>
        <v>#DIV/0!</v>
      </c>
      <c r="Q110" s="17" t="e">
        <f t="shared" si="12"/>
        <v>#DIV/0!</v>
      </c>
      <c r="R110" s="17" t="e">
        <f t="shared" si="12"/>
        <v>#DIV/0!</v>
      </c>
      <c r="S110" s="17" t="e">
        <f t="shared" si="12"/>
        <v>#DIV/0!</v>
      </c>
    </row>
    <row r="111" spans="14:19" x14ac:dyDescent="0.3">
      <c r="N111" s="16">
        <f t="shared" si="13"/>
        <v>1655.6</v>
      </c>
      <c r="O111" s="17" t="e">
        <f t="shared" si="12"/>
        <v>#DIV/0!</v>
      </c>
      <c r="P111" s="17" t="e">
        <f t="shared" si="12"/>
        <v>#DIV/0!</v>
      </c>
      <c r="Q111" s="17" t="e">
        <f t="shared" si="12"/>
        <v>#DIV/0!</v>
      </c>
      <c r="R111" s="17" t="e">
        <f t="shared" si="12"/>
        <v>#DIV/0!</v>
      </c>
      <c r="S111" s="17" t="e">
        <f t="shared" si="12"/>
        <v>#DIV/0!</v>
      </c>
    </row>
    <row r="112" spans="14:19" x14ac:dyDescent="0.3">
      <c r="N112" s="16">
        <f t="shared" si="13"/>
        <v>1772</v>
      </c>
      <c r="O112" s="17" t="e">
        <f t="shared" si="12"/>
        <v>#DIV/0!</v>
      </c>
      <c r="P112" s="17" t="e">
        <f t="shared" si="12"/>
        <v>#DIV/0!</v>
      </c>
      <c r="Q112" s="17" t="e">
        <f t="shared" si="12"/>
        <v>#DIV/0!</v>
      </c>
      <c r="R112" s="17" t="e">
        <f t="shared" si="12"/>
        <v>#DIV/0!</v>
      </c>
      <c r="S112" s="17" t="e">
        <f t="shared" si="12"/>
        <v>#DIV/0!</v>
      </c>
    </row>
    <row r="113" spans="14:19" x14ac:dyDescent="0.3">
      <c r="N113" s="16">
        <f t="shared" si="13"/>
        <v>1902</v>
      </c>
      <c r="O113" s="17" t="e">
        <f t="shared" si="12"/>
        <v>#DIV/0!</v>
      </c>
      <c r="P113" s="17" t="e">
        <f t="shared" si="12"/>
        <v>#DIV/0!</v>
      </c>
      <c r="Q113" s="17" t="e">
        <f t="shared" si="12"/>
        <v>#DIV/0!</v>
      </c>
      <c r="R113" s="17" t="e">
        <f t="shared" si="12"/>
        <v>#DIV/0!</v>
      </c>
      <c r="S113" s="17" t="e">
        <f t="shared" si="12"/>
        <v>#DIV/0!</v>
      </c>
    </row>
    <row r="114" spans="14:19" x14ac:dyDescent="0.3">
      <c r="N114" s="16">
        <f t="shared" si="13"/>
        <v>2031.4</v>
      </c>
      <c r="O114" s="17" t="e">
        <f t="shared" si="12"/>
        <v>#DIV/0!</v>
      </c>
      <c r="P114" s="17" t="e">
        <f t="shared" si="12"/>
        <v>#DIV/0!</v>
      </c>
      <c r="Q114" s="17" t="e">
        <f t="shared" si="12"/>
        <v>#DIV/0!</v>
      </c>
      <c r="R114" s="17" t="e">
        <f t="shared" si="12"/>
        <v>#DIV/0!</v>
      </c>
      <c r="S114" s="17" t="e">
        <f t="shared" si="12"/>
        <v>#DIV/0!</v>
      </c>
    </row>
    <row r="115" spans="14:19" x14ac:dyDescent="0.3">
      <c r="N115" s="16">
        <f t="shared" si="13"/>
        <v>2145</v>
      </c>
      <c r="O115" s="17" t="e">
        <f t="shared" si="12"/>
        <v>#DIV/0!</v>
      </c>
      <c r="P115" s="17" t="e">
        <f t="shared" si="12"/>
        <v>#DIV/0!</v>
      </c>
      <c r="Q115" s="17" t="e">
        <f t="shared" si="12"/>
        <v>#DIV/0!</v>
      </c>
      <c r="R115" s="17" t="e">
        <f t="shared" si="12"/>
        <v>#DIV/0!</v>
      </c>
      <c r="S115" s="17" t="e">
        <f t="shared" si="12"/>
        <v>#DIV/0!</v>
      </c>
    </row>
    <row r="116" spans="14:19" x14ac:dyDescent="0.3">
      <c r="N116" s="16">
        <f t="shared" si="13"/>
        <v>2243.4</v>
      </c>
      <c r="O116" s="17" t="e">
        <f t="shared" si="12"/>
        <v>#DIV/0!</v>
      </c>
      <c r="P116" s="17" t="e">
        <f t="shared" si="12"/>
        <v>#DIV/0!</v>
      </c>
      <c r="Q116" s="17" t="e">
        <f t="shared" si="12"/>
        <v>#DIV/0!</v>
      </c>
      <c r="R116" s="17" t="e">
        <f t="shared" si="12"/>
        <v>#DIV/0!</v>
      </c>
      <c r="S116" s="17" t="e">
        <f t="shared" si="12"/>
        <v>#DIV/0!</v>
      </c>
    </row>
    <row r="117" spans="14:19" x14ac:dyDescent="0.3">
      <c r="N117" s="16">
        <f t="shared" si="13"/>
        <v>2340.1999999999998</v>
      </c>
      <c r="O117" s="17" t="e">
        <f t="shared" si="12"/>
        <v>#DIV/0!</v>
      </c>
      <c r="P117" s="17" t="e">
        <f t="shared" si="12"/>
        <v>#DIV/0!</v>
      </c>
      <c r="Q117" s="17" t="e">
        <f t="shared" si="12"/>
        <v>#DIV/0!</v>
      </c>
      <c r="R117" s="17" t="e">
        <f t="shared" si="12"/>
        <v>#DIV/0!</v>
      </c>
      <c r="S117" s="17" t="e">
        <f t="shared" si="12"/>
        <v>#DIV/0!</v>
      </c>
    </row>
    <row r="118" spans="14:19" x14ac:dyDescent="0.3">
      <c r="N118" s="16">
        <f t="shared" si="13"/>
        <v>2432.6</v>
      </c>
      <c r="O118" s="17" t="e">
        <f t="shared" si="12"/>
        <v>#DIV/0!</v>
      </c>
      <c r="P118" s="17" t="e">
        <f t="shared" si="12"/>
        <v>#DIV/0!</v>
      </c>
      <c r="Q118" s="17" t="e">
        <f t="shared" si="12"/>
        <v>#DIV/0!</v>
      </c>
      <c r="R118" s="17" t="e">
        <f t="shared" si="12"/>
        <v>#DIV/0!</v>
      </c>
      <c r="S118" s="17" t="e">
        <f t="shared" si="12"/>
        <v>#DIV/0!</v>
      </c>
    </row>
    <row r="119" spans="14:19" x14ac:dyDescent="0.3">
      <c r="N119" s="16">
        <f t="shared" si="13"/>
        <v>2526.6</v>
      </c>
      <c r="O119" s="17" t="e">
        <f t="shared" ref="O119:S123" si="14">(O69-$A119)/$A119</f>
        <v>#DIV/0!</v>
      </c>
      <c r="P119" s="17" t="e">
        <f t="shared" si="14"/>
        <v>#DIV/0!</v>
      </c>
      <c r="Q119" s="17" t="e">
        <f t="shared" si="14"/>
        <v>#DIV/0!</v>
      </c>
      <c r="R119" s="17" t="e">
        <f t="shared" si="14"/>
        <v>#DIV/0!</v>
      </c>
      <c r="S119" s="17" t="e">
        <f t="shared" si="14"/>
        <v>#DIV/0!</v>
      </c>
    </row>
    <row r="120" spans="14:19" x14ac:dyDescent="0.3">
      <c r="N120" s="16">
        <f t="shared" si="13"/>
        <v>2661.4</v>
      </c>
      <c r="O120" s="17" t="e">
        <f t="shared" si="14"/>
        <v>#DIV/0!</v>
      </c>
      <c r="P120" s="17" t="e">
        <f t="shared" si="14"/>
        <v>#DIV/0!</v>
      </c>
      <c r="Q120" s="17" t="e">
        <f t="shared" si="14"/>
        <v>#DIV/0!</v>
      </c>
      <c r="R120" s="17" t="e">
        <f t="shared" si="14"/>
        <v>#DIV/0!</v>
      </c>
      <c r="S120" s="17" t="e">
        <f t="shared" si="14"/>
        <v>#DIV/0!</v>
      </c>
    </row>
    <row r="121" spans="14:19" x14ac:dyDescent="0.3">
      <c r="N121" s="16">
        <f t="shared" si="13"/>
        <v>2938.4</v>
      </c>
      <c r="O121" s="17" t="e">
        <f t="shared" si="14"/>
        <v>#DIV/0!</v>
      </c>
      <c r="P121" s="17" t="e">
        <f t="shared" si="14"/>
        <v>#DIV/0!</v>
      </c>
      <c r="Q121" s="17" t="e">
        <f t="shared" si="14"/>
        <v>#DIV/0!</v>
      </c>
      <c r="R121" s="17" t="e">
        <f t="shared" si="14"/>
        <v>#DIV/0!</v>
      </c>
      <c r="S121" s="17" t="e">
        <f t="shared" si="14"/>
        <v>#DIV/0!</v>
      </c>
    </row>
    <row r="122" spans="14:19" x14ac:dyDescent="0.3">
      <c r="N122" s="16">
        <f t="shared" si="13"/>
        <v>3709.8</v>
      </c>
      <c r="O122" s="17" t="e">
        <f t="shared" si="14"/>
        <v>#DIV/0!</v>
      </c>
      <c r="P122" s="17" t="e">
        <f t="shared" si="14"/>
        <v>#DIV/0!</v>
      </c>
      <c r="Q122" s="17" t="e">
        <f t="shared" si="14"/>
        <v>#DIV/0!</v>
      </c>
      <c r="R122" s="17" t="e">
        <f t="shared" si="14"/>
        <v>#DIV/0!</v>
      </c>
      <c r="S122" s="17" t="e">
        <f t="shared" si="14"/>
        <v>#DIV/0!</v>
      </c>
    </row>
    <row r="123" spans="14:19" x14ac:dyDescent="0.3">
      <c r="N123" s="18">
        <f t="shared" si="13"/>
        <v>4822.8</v>
      </c>
      <c r="O123" s="19" t="e">
        <f t="shared" si="14"/>
        <v>#DIV/0!</v>
      </c>
      <c r="P123" s="19" t="e">
        <f t="shared" si="14"/>
        <v>#DIV/0!</v>
      </c>
      <c r="Q123" s="19" t="e">
        <f t="shared" si="14"/>
        <v>#DIV/0!</v>
      </c>
      <c r="R123" s="19" t="e">
        <f t="shared" si="14"/>
        <v>#DIV/0!</v>
      </c>
      <c r="S123" s="19" t="e">
        <f t="shared" si="14"/>
        <v>#DIV/0!</v>
      </c>
    </row>
    <row r="124" spans="14:19" x14ac:dyDescent="0.3">
      <c r="N124" s="6"/>
      <c r="O124" s="6"/>
      <c r="P124" s="6"/>
      <c r="Q124" s="6"/>
      <c r="R124" s="6"/>
      <c r="S124" s="6"/>
    </row>
    <row r="125" spans="14:19" x14ac:dyDescent="0.3">
      <c r="N125" s="6"/>
      <c r="O125" s="6"/>
      <c r="P125" s="6"/>
      <c r="Q125" s="6"/>
      <c r="R125" s="6"/>
      <c r="S125" s="6"/>
    </row>
    <row r="126" spans="14:19" ht="18" x14ac:dyDescent="0.35">
      <c r="N126" s="37" t="s">
        <v>17</v>
      </c>
      <c r="O126" s="32"/>
      <c r="P126" s="37" t="s">
        <v>23</v>
      </c>
      <c r="Q126" s="32"/>
      <c r="R126" s="32"/>
      <c r="S126" s="37" t="s">
        <v>18</v>
      </c>
    </row>
    <row r="127" spans="14:19" x14ac:dyDescent="0.3">
      <c r="N127" s="21"/>
      <c r="O127" s="21"/>
      <c r="P127" s="21"/>
      <c r="Q127" s="21"/>
      <c r="R127" s="21"/>
      <c r="S127" s="21"/>
    </row>
    <row r="128" spans="14:19" x14ac:dyDescent="0.3">
      <c r="N128" t="s">
        <v>19</v>
      </c>
      <c r="O128" s="6">
        <f>O6</f>
        <v>919</v>
      </c>
      <c r="P128" s="6">
        <f t="shared" ref="P128:S128" si="15">P6</f>
        <v>920</v>
      </c>
      <c r="Q128" s="6">
        <f t="shared" si="15"/>
        <v>921</v>
      </c>
      <c r="R128" s="6">
        <f t="shared" si="15"/>
        <v>926</v>
      </c>
      <c r="S128" s="6">
        <f t="shared" si="15"/>
        <v>932</v>
      </c>
    </row>
    <row r="129" spans="14:19" x14ac:dyDescent="0.3">
      <c r="N129">
        <v>1</v>
      </c>
      <c r="O129" s="22" t="e">
        <f>O81</f>
        <v>#DIV/0!</v>
      </c>
      <c r="P129" s="22" t="e">
        <f t="shared" ref="O129:S134" si="16">P81</f>
        <v>#DIV/0!</v>
      </c>
      <c r="Q129" s="22" t="e">
        <f t="shared" si="16"/>
        <v>#DIV/0!</v>
      </c>
      <c r="R129" s="22" t="e">
        <f t="shared" si="16"/>
        <v>#DIV/0!</v>
      </c>
      <c r="S129" s="22" t="e">
        <f t="shared" si="16"/>
        <v>#DIV/0!</v>
      </c>
    </row>
    <row r="130" spans="14:19" x14ac:dyDescent="0.3">
      <c r="N130">
        <v>3</v>
      </c>
      <c r="O130" s="22" t="e">
        <f t="shared" si="16"/>
        <v>#DIV/0!</v>
      </c>
      <c r="P130" s="22" t="e">
        <f t="shared" si="16"/>
        <v>#DIV/0!</v>
      </c>
      <c r="Q130" s="22" t="e">
        <f t="shared" si="16"/>
        <v>#DIV/0!</v>
      </c>
      <c r="R130" s="22" t="e">
        <f t="shared" si="16"/>
        <v>#DIV/0!</v>
      </c>
      <c r="S130" s="22" t="e">
        <f t="shared" si="16"/>
        <v>#DIV/0!</v>
      </c>
    </row>
    <row r="131" spans="14:19" x14ac:dyDescent="0.3">
      <c r="N131">
        <v>5</v>
      </c>
      <c r="O131" s="22" t="e">
        <f t="shared" si="16"/>
        <v>#DIV/0!</v>
      </c>
      <c r="P131" s="22" t="e">
        <f t="shared" si="16"/>
        <v>#DIV/0!</v>
      </c>
      <c r="Q131" s="22" t="e">
        <f t="shared" si="16"/>
        <v>#DIV/0!</v>
      </c>
      <c r="R131" s="22" t="e">
        <f t="shared" si="16"/>
        <v>#DIV/0!</v>
      </c>
      <c r="S131" s="22" t="e">
        <f t="shared" si="16"/>
        <v>#DIV/0!</v>
      </c>
    </row>
    <row r="132" spans="14:19" x14ac:dyDescent="0.3">
      <c r="N132">
        <v>10</v>
      </c>
      <c r="O132" s="22" t="e">
        <f t="shared" si="16"/>
        <v>#DIV/0!</v>
      </c>
      <c r="P132" s="22" t="e">
        <f t="shared" si="16"/>
        <v>#DIV/0!</v>
      </c>
      <c r="Q132" s="22" t="e">
        <f t="shared" si="16"/>
        <v>#DIV/0!</v>
      </c>
      <c r="R132" s="22" t="e">
        <f t="shared" si="16"/>
        <v>#DIV/0!</v>
      </c>
      <c r="S132" s="22" t="e">
        <f t="shared" si="16"/>
        <v>#DIV/0!</v>
      </c>
    </row>
    <row r="133" spans="14:19" x14ac:dyDescent="0.3">
      <c r="N133">
        <v>15</v>
      </c>
      <c r="O133" s="22" t="e">
        <f t="shared" si="16"/>
        <v>#DIV/0!</v>
      </c>
      <c r="P133" s="22" t="e">
        <f t="shared" si="16"/>
        <v>#DIV/0!</v>
      </c>
      <c r="Q133" s="22" t="e">
        <f t="shared" si="16"/>
        <v>#DIV/0!</v>
      </c>
      <c r="R133" s="22" t="e">
        <f t="shared" si="16"/>
        <v>#DIV/0!</v>
      </c>
      <c r="S133" s="22" t="e">
        <f t="shared" si="16"/>
        <v>#DIV/0!</v>
      </c>
    </row>
    <row r="134" spans="14:19" x14ac:dyDescent="0.3">
      <c r="N134">
        <v>20</v>
      </c>
      <c r="O134" s="22" t="e">
        <f t="shared" si="16"/>
        <v>#DIV/0!</v>
      </c>
      <c r="P134" s="22" t="e">
        <f t="shared" si="16"/>
        <v>#DIV/0!</v>
      </c>
      <c r="Q134" s="22" t="e">
        <f t="shared" si="16"/>
        <v>#DIV/0!</v>
      </c>
      <c r="R134" s="22" t="e">
        <f t="shared" si="16"/>
        <v>#DIV/0!</v>
      </c>
      <c r="S134" s="22" t="e">
        <f t="shared" si="16"/>
        <v>#DIV/0!</v>
      </c>
    </row>
    <row r="135" spans="14:19" x14ac:dyDescent="0.3">
      <c r="N135" s="2" t="s">
        <v>20</v>
      </c>
      <c r="O135" s="22" t="e" cm="1">
        <f t="array" ref="O135">AVERAGE(ABS(O129:O134))</f>
        <v>#DIV/0!</v>
      </c>
      <c r="P135" s="22" t="e" cm="1">
        <f t="array" ref="P135">AVERAGE(ABS(P129:P134))</f>
        <v>#DIV/0!</v>
      </c>
      <c r="Q135" s="22" t="e" cm="1">
        <f t="array" ref="Q135">AVERAGE(ABS(Q129:Q134))</f>
        <v>#DIV/0!</v>
      </c>
      <c r="R135" s="22" t="e" cm="1">
        <f t="array" ref="R135">AVERAGE(ABS(R129:R134))</f>
        <v>#DIV/0!</v>
      </c>
      <c r="S135" s="22" t="e" cm="1">
        <f t="array" ref="S135">AVERAGE(ABS(S129:S134))</f>
        <v>#DIV/0!</v>
      </c>
    </row>
    <row r="136" spans="14:19" x14ac:dyDescent="0.3">
      <c r="O136" s="22"/>
    </row>
    <row r="137" spans="14:19" x14ac:dyDescent="0.3">
      <c r="N137" s="2"/>
      <c r="O137" s="22"/>
    </row>
    <row r="138" spans="14:19" x14ac:dyDescent="0.3">
      <c r="O138" s="6">
        <f>O128</f>
        <v>919</v>
      </c>
      <c r="P138" s="6">
        <f t="shared" ref="P138:S138" si="17">P128</f>
        <v>920</v>
      </c>
      <c r="Q138" s="6">
        <f t="shared" si="17"/>
        <v>921</v>
      </c>
      <c r="R138" s="6">
        <f t="shared" si="17"/>
        <v>926</v>
      </c>
      <c r="S138" s="6">
        <f t="shared" si="17"/>
        <v>932</v>
      </c>
    </row>
    <row r="139" spans="14:19" x14ac:dyDescent="0.3">
      <c r="N139">
        <v>1</v>
      </c>
      <c r="O139" s="22" t="e">
        <f t="shared" ref="O139:S144" si="18">O103</f>
        <v>#DIV/0!</v>
      </c>
      <c r="P139" s="22" t="e">
        <f t="shared" si="18"/>
        <v>#DIV/0!</v>
      </c>
      <c r="Q139" s="22" t="e">
        <f t="shared" si="18"/>
        <v>#DIV/0!</v>
      </c>
      <c r="R139" s="22" t="e">
        <f t="shared" si="18"/>
        <v>#DIV/0!</v>
      </c>
      <c r="S139" s="22" t="e">
        <f t="shared" si="18"/>
        <v>#DIV/0!</v>
      </c>
    </row>
    <row r="140" spans="14:19" x14ac:dyDescent="0.3">
      <c r="N140">
        <v>3</v>
      </c>
      <c r="O140" s="22" t="e">
        <f t="shared" si="18"/>
        <v>#DIV/0!</v>
      </c>
      <c r="P140" s="22" t="e">
        <f t="shared" si="18"/>
        <v>#DIV/0!</v>
      </c>
      <c r="Q140" s="22" t="e">
        <f t="shared" si="18"/>
        <v>#DIV/0!</v>
      </c>
      <c r="R140" s="22" t="e">
        <f t="shared" si="18"/>
        <v>#DIV/0!</v>
      </c>
      <c r="S140" s="22" t="e">
        <f t="shared" si="18"/>
        <v>#DIV/0!</v>
      </c>
    </row>
    <row r="141" spans="14:19" x14ac:dyDescent="0.3">
      <c r="N141">
        <v>5</v>
      </c>
      <c r="O141" s="22" t="e">
        <f t="shared" si="18"/>
        <v>#DIV/0!</v>
      </c>
      <c r="P141" s="22" t="e">
        <f t="shared" si="18"/>
        <v>#DIV/0!</v>
      </c>
      <c r="Q141" s="22" t="e">
        <f t="shared" si="18"/>
        <v>#DIV/0!</v>
      </c>
      <c r="R141" s="22" t="e">
        <f t="shared" si="18"/>
        <v>#DIV/0!</v>
      </c>
      <c r="S141" s="22" t="e">
        <f t="shared" si="18"/>
        <v>#DIV/0!</v>
      </c>
    </row>
    <row r="142" spans="14:19" x14ac:dyDescent="0.3">
      <c r="N142">
        <v>10</v>
      </c>
      <c r="O142" s="22" t="e">
        <f t="shared" si="18"/>
        <v>#DIV/0!</v>
      </c>
      <c r="P142" s="22" t="e">
        <f t="shared" si="18"/>
        <v>#DIV/0!</v>
      </c>
      <c r="Q142" s="22" t="e">
        <f t="shared" si="18"/>
        <v>#DIV/0!</v>
      </c>
      <c r="R142" s="22" t="e">
        <f t="shared" si="18"/>
        <v>#DIV/0!</v>
      </c>
      <c r="S142" s="22" t="e">
        <f t="shared" si="18"/>
        <v>#DIV/0!</v>
      </c>
    </row>
    <row r="143" spans="14:19" x14ac:dyDescent="0.3">
      <c r="N143">
        <v>15</v>
      </c>
      <c r="O143" s="22" t="e">
        <f t="shared" si="18"/>
        <v>#DIV/0!</v>
      </c>
      <c r="P143" s="22" t="e">
        <f t="shared" si="18"/>
        <v>#DIV/0!</v>
      </c>
      <c r="Q143" s="22" t="e">
        <f t="shared" si="18"/>
        <v>#DIV/0!</v>
      </c>
      <c r="R143" s="22" t="e">
        <f t="shared" si="18"/>
        <v>#DIV/0!</v>
      </c>
      <c r="S143" s="22" t="e">
        <f t="shared" si="18"/>
        <v>#DIV/0!</v>
      </c>
    </row>
    <row r="144" spans="14:19" x14ac:dyDescent="0.3">
      <c r="N144">
        <v>20</v>
      </c>
      <c r="O144" s="22" t="e">
        <f t="shared" si="18"/>
        <v>#DIV/0!</v>
      </c>
      <c r="P144" s="22" t="e">
        <f t="shared" si="18"/>
        <v>#DIV/0!</v>
      </c>
      <c r="Q144" s="22" t="e">
        <f t="shared" si="18"/>
        <v>#DIV/0!</v>
      </c>
      <c r="R144" s="22" t="e">
        <f t="shared" si="18"/>
        <v>#DIV/0!</v>
      </c>
      <c r="S144" s="22" t="e">
        <f t="shared" si="18"/>
        <v>#DIV/0!</v>
      </c>
    </row>
    <row r="145" spans="14:19" x14ac:dyDescent="0.3">
      <c r="N145" s="23" t="s">
        <v>20</v>
      </c>
      <c r="O145" s="24" t="e" cm="1">
        <f t="array" ref="O145">AVERAGE(ABS(O139:O144))</f>
        <v>#DIV/0!</v>
      </c>
      <c r="P145" s="24" t="e" cm="1">
        <f t="array" ref="P145">AVERAGE(ABS(P139:P144))</f>
        <v>#DIV/0!</v>
      </c>
      <c r="Q145" s="24" t="e" cm="1">
        <f t="array" ref="Q145">AVERAGE(ABS(Q139:Q144))</f>
        <v>#DIV/0!</v>
      </c>
      <c r="R145" s="24" t="e" cm="1">
        <f t="array" ref="R145">AVERAGE(ABS(R139:R144))</f>
        <v>#DIV/0!</v>
      </c>
      <c r="S145" s="24" t="e" cm="1">
        <f t="array" ref="S145">AVERAGE(ABS(S139:S144))</f>
        <v>#DIV/0!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DA296-8AC5-4BAB-AF40-CC91EE0D07B9}">
  <dimension ref="A1:AE78"/>
  <sheetViews>
    <sheetView topLeftCell="A15" workbookViewId="0">
      <selection activeCell="AB34" sqref="AB34"/>
    </sheetView>
  </sheetViews>
  <sheetFormatPr defaultRowHeight="14.4" x14ac:dyDescent="0.3"/>
  <cols>
    <col min="15" max="19" width="7.5546875" customWidth="1"/>
    <col min="29" max="29" width="9.5546875" bestFit="1" customWidth="1"/>
  </cols>
  <sheetData>
    <row r="1" spans="1:22" ht="19.8" x14ac:dyDescent="0.4">
      <c r="A1" s="70" t="s">
        <v>26</v>
      </c>
      <c r="B1" t="s">
        <v>90</v>
      </c>
      <c r="F1" s="20" t="s">
        <v>94</v>
      </c>
      <c r="O1" s="6"/>
    </row>
    <row r="2" spans="1:22" x14ac:dyDescent="0.3">
      <c r="D2" t="s">
        <v>91</v>
      </c>
      <c r="N2" s="12" t="s">
        <v>63</v>
      </c>
      <c r="O2" s="6"/>
      <c r="P2" s="12" t="s">
        <v>85</v>
      </c>
      <c r="Q2" s="6"/>
      <c r="R2" s="6"/>
      <c r="S2" s="6"/>
    </row>
    <row r="3" spans="1:22" x14ac:dyDescent="0.3">
      <c r="D3" t="s">
        <v>87</v>
      </c>
      <c r="O3" s="6"/>
      <c r="P3" s="6"/>
      <c r="Q3" s="6"/>
      <c r="R3" s="6"/>
      <c r="S3" s="6"/>
    </row>
    <row r="4" spans="1:22" x14ac:dyDescent="0.3">
      <c r="C4" s="20" t="s">
        <v>67</v>
      </c>
      <c r="O4" s="25">
        <f>AVERAGE(O6:S6)</f>
        <v>923.6</v>
      </c>
      <c r="P4" s="26" t="s">
        <v>21</v>
      </c>
      <c r="Q4" s="27"/>
      <c r="R4" s="27"/>
      <c r="S4" s="27"/>
    </row>
    <row r="5" spans="1:22" x14ac:dyDescent="0.3">
      <c r="C5" s="2" t="s">
        <v>4</v>
      </c>
      <c r="D5" s="2"/>
      <c r="E5" s="2"/>
      <c r="F5" s="2" t="s">
        <v>3</v>
      </c>
      <c r="G5" s="2"/>
      <c r="H5" s="2"/>
      <c r="I5" s="2" t="s">
        <v>5</v>
      </c>
      <c r="K5" s="2"/>
      <c r="N5" s="38" t="s">
        <v>6</v>
      </c>
      <c r="O5" s="5">
        <v>23.22</v>
      </c>
      <c r="P5" s="5">
        <v>27.86</v>
      </c>
      <c r="Q5" s="5">
        <v>24.48</v>
      </c>
      <c r="R5" s="5">
        <v>22.01</v>
      </c>
      <c r="S5" s="5">
        <v>22.54</v>
      </c>
    </row>
    <row r="6" spans="1:22" x14ac:dyDescent="0.3">
      <c r="B6" s="43"/>
      <c r="C6" s="41">
        <v>1900</v>
      </c>
      <c r="D6" s="21">
        <v>1.011980544</v>
      </c>
      <c r="E6" s="21"/>
      <c r="F6" s="21">
        <v>1804</v>
      </c>
      <c r="G6" s="21">
        <v>1.0185094509999999</v>
      </c>
      <c r="H6" s="21"/>
      <c r="I6" s="21">
        <v>1873</v>
      </c>
      <c r="J6" s="48">
        <v>1.005451637</v>
      </c>
      <c r="N6" s="39" t="s">
        <v>7</v>
      </c>
      <c r="O6" s="6">
        <v>919</v>
      </c>
      <c r="P6" s="6">
        <v>920</v>
      </c>
      <c r="Q6" s="6">
        <v>921</v>
      </c>
      <c r="R6" s="6">
        <v>926</v>
      </c>
      <c r="S6" s="6">
        <v>932</v>
      </c>
      <c r="T6" s="29">
        <f>AVERAGE(O6:S6)</f>
        <v>923.6</v>
      </c>
    </row>
    <row r="7" spans="1:22" ht="15.6" x14ac:dyDescent="0.3">
      <c r="C7" s="10">
        <v>1930</v>
      </c>
      <c r="D7" s="11">
        <v>2.0206966340000001</v>
      </c>
      <c r="E7" s="11"/>
      <c r="F7" s="11">
        <v>1836</v>
      </c>
      <c r="G7" s="11">
        <v>2.0011099140000002</v>
      </c>
      <c r="H7" s="11"/>
      <c r="I7" s="11">
        <v>1904</v>
      </c>
      <c r="J7" s="49">
        <v>2.0239610880000001</v>
      </c>
      <c r="N7" s="39" t="s">
        <v>8</v>
      </c>
      <c r="O7" s="7" t="s">
        <v>9</v>
      </c>
      <c r="P7" s="7" t="s">
        <v>9</v>
      </c>
      <c r="Q7" s="7" t="s">
        <v>9</v>
      </c>
      <c r="R7" s="7" t="s">
        <v>9</v>
      </c>
      <c r="S7" s="7" t="s">
        <v>9</v>
      </c>
    </row>
    <row r="8" spans="1:22" x14ac:dyDescent="0.3">
      <c r="C8">
        <v>1947</v>
      </c>
      <c r="D8">
        <v>3.0587928049999999</v>
      </c>
      <c r="F8">
        <v>1855</v>
      </c>
      <c r="G8">
        <v>3.0196193650000001</v>
      </c>
      <c r="I8">
        <v>1921</v>
      </c>
      <c r="J8">
        <v>3.0424705379999999</v>
      </c>
      <c r="N8" s="40" t="s">
        <v>10</v>
      </c>
      <c r="O8" s="14" t="s">
        <v>14</v>
      </c>
      <c r="P8" s="14" t="s">
        <v>88</v>
      </c>
      <c r="Q8" s="14" t="s">
        <v>11</v>
      </c>
      <c r="R8" s="14" t="s">
        <v>89</v>
      </c>
      <c r="S8" s="14" t="s">
        <v>13</v>
      </c>
    </row>
    <row r="9" spans="1:22" x14ac:dyDescent="0.3">
      <c r="C9">
        <v>1959</v>
      </c>
      <c r="D9">
        <v>4.0315999089999996</v>
      </c>
      <c r="F9">
        <v>1868</v>
      </c>
      <c r="G9">
        <v>4.0348643620000004</v>
      </c>
      <c r="I9">
        <v>1934</v>
      </c>
      <c r="J9">
        <v>4.0642444419999997</v>
      </c>
      <c r="N9">
        <v>1</v>
      </c>
      <c r="O9">
        <v>1366</v>
      </c>
      <c r="P9">
        <v>1285</v>
      </c>
      <c r="Q9">
        <v>1347</v>
      </c>
      <c r="R9">
        <v>1386</v>
      </c>
      <c r="S9">
        <v>1354</v>
      </c>
      <c r="T9" s="29">
        <f t="shared" ref="T9:T29" si="0">AVERAGE(O9:S9)</f>
        <v>1347.6</v>
      </c>
    </row>
    <row r="10" spans="1:22" x14ac:dyDescent="0.3">
      <c r="C10" s="41">
        <v>1969</v>
      </c>
      <c r="D10" s="21">
        <v>5.0827538929999996</v>
      </c>
      <c r="E10" s="21"/>
      <c r="F10" s="21">
        <v>1879</v>
      </c>
      <c r="G10" s="21">
        <v>5.0827538929999996</v>
      </c>
      <c r="H10" s="21"/>
      <c r="I10" s="21">
        <v>1944</v>
      </c>
      <c r="J10" s="48">
        <v>5.0403159989999997</v>
      </c>
      <c r="N10">
        <v>3</v>
      </c>
      <c r="O10">
        <v>1588</v>
      </c>
      <c r="P10">
        <v>1521</v>
      </c>
      <c r="Q10">
        <v>1536</v>
      </c>
      <c r="R10">
        <v>1592</v>
      </c>
      <c r="S10">
        <v>1592</v>
      </c>
      <c r="T10" s="29">
        <f t="shared" si="0"/>
        <v>1565.8</v>
      </c>
    </row>
    <row r="11" spans="1:22" x14ac:dyDescent="0.3">
      <c r="C11" s="10">
        <v>2003</v>
      </c>
      <c r="D11" s="11">
        <v>10.01207848</v>
      </c>
      <c r="E11" s="11"/>
      <c r="F11" s="11">
        <v>1916</v>
      </c>
      <c r="G11" s="11">
        <v>10.15571443</v>
      </c>
      <c r="H11" s="11"/>
      <c r="I11" s="11">
        <v>1979</v>
      </c>
      <c r="J11" s="49">
        <v>10.03492965</v>
      </c>
      <c r="N11">
        <v>5</v>
      </c>
      <c r="O11">
        <v>1690</v>
      </c>
      <c r="P11">
        <v>1607</v>
      </c>
      <c r="Q11">
        <v>1636</v>
      </c>
      <c r="R11">
        <v>1671</v>
      </c>
      <c r="S11">
        <v>1693</v>
      </c>
      <c r="T11" s="29">
        <f t="shared" si="0"/>
        <v>1659.4</v>
      </c>
    </row>
    <row r="12" spans="1:22" x14ac:dyDescent="0.3">
      <c r="B12" s="43"/>
      <c r="C12">
        <v>2026</v>
      </c>
      <c r="D12">
        <v>15.04586557</v>
      </c>
      <c r="F12">
        <v>1940</v>
      </c>
      <c r="G12">
        <v>15.09809682</v>
      </c>
      <c r="I12">
        <v>2003</v>
      </c>
      <c r="J12">
        <v>15.169914800000001</v>
      </c>
      <c r="N12">
        <v>10</v>
      </c>
      <c r="O12">
        <v>1831</v>
      </c>
      <c r="P12">
        <v>1747</v>
      </c>
      <c r="Q12">
        <v>1801</v>
      </c>
      <c r="R12">
        <v>1844</v>
      </c>
      <c r="S12">
        <v>1836</v>
      </c>
      <c r="T12" s="29">
        <f t="shared" si="0"/>
        <v>1811.8</v>
      </c>
    </row>
    <row r="13" spans="1:22" x14ac:dyDescent="0.3">
      <c r="C13">
        <v>2045</v>
      </c>
      <c r="D13">
        <v>20.157999539999999</v>
      </c>
      <c r="F13">
        <v>1960</v>
      </c>
      <c r="G13">
        <v>20.177586260000002</v>
      </c>
      <c r="I13">
        <v>2022</v>
      </c>
      <c r="J13">
        <v>20.24940424</v>
      </c>
      <c r="N13" s="46">
        <v>15</v>
      </c>
      <c r="O13" s="47">
        <v>1928</v>
      </c>
      <c r="P13" s="47">
        <v>1840</v>
      </c>
      <c r="Q13" s="47">
        <v>1903</v>
      </c>
      <c r="R13" s="47">
        <v>1965</v>
      </c>
      <c r="S13" s="47">
        <v>1931</v>
      </c>
      <c r="T13" s="50">
        <f t="shared" si="0"/>
        <v>1913.4</v>
      </c>
    </row>
    <row r="14" spans="1:22" x14ac:dyDescent="0.3">
      <c r="C14">
        <v>2061</v>
      </c>
      <c r="D14">
        <v>25.113439750000001</v>
      </c>
      <c r="F14">
        <v>1977</v>
      </c>
      <c r="G14">
        <v>25.080795219999999</v>
      </c>
      <c r="I14">
        <v>2038</v>
      </c>
      <c r="J14">
        <v>25.077530769999999</v>
      </c>
      <c r="N14" s="46">
        <v>20</v>
      </c>
      <c r="O14" s="47">
        <v>2006</v>
      </c>
      <c r="P14" s="47">
        <v>1926</v>
      </c>
      <c r="Q14" s="47">
        <v>1983</v>
      </c>
      <c r="R14" s="47">
        <v>2067</v>
      </c>
      <c r="S14" s="47">
        <v>2023</v>
      </c>
      <c r="T14" s="50">
        <f t="shared" si="0"/>
        <v>2001</v>
      </c>
      <c r="V14" t="s">
        <v>100</v>
      </c>
    </row>
    <row r="15" spans="1:22" x14ac:dyDescent="0.3">
      <c r="C15" s="41">
        <v>2076</v>
      </c>
      <c r="D15" s="21">
        <v>30.313713969999998</v>
      </c>
      <c r="E15" s="21"/>
      <c r="F15" s="21">
        <v>1993</v>
      </c>
      <c r="G15" s="21">
        <v>30.281069429999999</v>
      </c>
      <c r="H15" s="21"/>
      <c r="I15" s="21">
        <v>2053</v>
      </c>
      <c r="J15" s="48">
        <v>30.323507330000002</v>
      </c>
      <c r="N15" s="46">
        <v>25</v>
      </c>
      <c r="O15" s="47">
        <v>2100</v>
      </c>
      <c r="P15" s="47">
        <v>2009</v>
      </c>
      <c r="Q15" s="47">
        <v>2077</v>
      </c>
      <c r="R15" s="47">
        <v>2147</v>
      </c>
      <c r="S15" s="47">
        <v>2106</v>
      </c>
      <c r="T15" s="50">
        <f t="shared" si="0"/>
        <v>2087.8000000000002</v>
      </c>
      <c r="V15" t="s">
        <v>101</v>
      </c>
    </row>
    <row r="16" spans="1:22" x14ac:dyDescent="0.3">
      <c r="C16" s="10">
        <v>2089</v>
      </c>
      <c r="D16" s="11">
        <v>35.00799791</v>
      </c>
      <c r="E16" s="11"/>
      <c r="F16" s="11">
        <v>2008</v>
      </c>
      <c r="G16" s="11">
        <v>35.344236610000003</v>
      </c>
      <c r="H16" s="11"/>
      <c r="I16" s="11">
        <v>2067</v>
      </c>
      <c r="J16" s="49">
        <v>35.249567460000002</v>
      </c>
      <c r="N16" s="46">
        <v>30</v>
      </c>
      <c r="O16" s="47">
        <v>2185</v>
      </c>
      <c r="P16" s="47">
        <v>2087</v>
      </c>
      <c r="Q16" s="47">
        <v>2161</v>
      </c>
      <c r="R16" s="47">
        <v>2222</v>
      </c>
      <c r="S16" s="47">
        <v>2183</v>
      </c>
      <c r="T16" s="50">
        <f t="shared" si="0"/>
        <v>2167.6</v>
      </c>
      <c r="V16" t="s">
        <v>102</v>
      </c>
    </row>
    <row r="17" spans="2:31" x14ac:dyDescent="0.3">
      <c r="C17">
        <v>2102</v>
      </c>
      <c r="D17">
        <v>40.113602980000003</v>
      </c>
      <c r="F17">
        <v>2021</v>
      </c>
      <c r="G17">
        <v>40.133189700000003</v>
      </c>
      <c r="I17">
        <v>2080</v>
      </c>
      <c r="J17">
        <v>40.276825649999999</v>
      </c>
      <c r="N17" s="46">
        <v>35</v>
      </c>
      <c r="O17" s="47">
        <v>2258</v>
      </c>
      <c r="P17" s="47">
        <v>2166</v>
      </c>
      <c r="Q17" s="47">
        <v>2242</v>
      </c>
      <c r="R17" s="47">
        <v>2293</v>
      </c>
      <c r="S17" s="47">
        <v>2254</v>
      </c>
      <c r="T17" s="50">
        <f t="shared" si="0"/>
        <v>2242.6</v>
      </c>
    </row>
    <row r="18" spans="2:31" x14ac:dyDescent="0.3">
      <c r="C18">
        <v>2115</v>
      </c>
      <c r="D18">
        <v>45.202885780000003</v>
      </c>
      <c r="F18">
        <v>2035</v>
      </c>
      <c r="G18">
        <v>45.251852579999998</v>
      </c>
      <c r="I18">
        <v>2093</v>
      </c>
      <c r="J18">
        <v>45.16697679</v>
      </c>
      <c r="N18">
        <v>40</v>
      </c>
      <c r="O18">
        <v>2326</v>
      </c>
      <c r="P18">
        <v>2229</v>
      </c>
      <c r="Q18">
        <v>2308</v>
      </c>
      <c r="R18">
        <v>2362</v>
      </c>
      <c r="S18">
        <v>2322</v>
      </c>
      <c r="T18" s="29">
        <f t="shared" si="0"/>
        <v>2309.4</v>
      </c>
    </row>
    <row r="19" spans="2:31" x14ac:dyDescent="0.3">
      <c r="B19" s="43"/>
      <c r="C19">
        <v>2128</v>
      </c>
      <c r="D19">
        <v>50.06365684</v>
      </c>
      <c r="F19">
        <v>2049</v>
      </c>
      <c r="G19">
        <v>50.128945909999999</v>
      </c>
      <c r="I19">
        <v>2107</v>
      </c>
      <c r="J19">
        <v>50.331342020000001</v>
      </c>
      <c r="N19">
        <v>45</v>
      </c>
      <c r="O19">
        <v>2395</v>
      </c>
      <c r="P19">
        <v>2290</v>
      </c>
      <c r="Q19">
        <v>2365</v>
      </c>
      <c r="R19">
        <v>2417</v>
      </c>
      <c r="S19">
        <v>2376</v>
      </c>
      <c r="T19" s="29">
        <f t="shared" si="0"/>
        <v>2368.6</v>
      </c>
    </row>
    <row r="20" spans="2:31" x14ac:dyDescent="0.3">
      <c r="C20">
        <v>2142</v>
      </c>
      <c r="D20">
        <v>55.303104500000003</v>
      </c>
      <c r="F20">
        <v>2064</v>
      </c>
      <c r="G20">
        <v>55.339013479999998</v>
      </c>
      <c r="I20">
        <v>2120</v>
      </c>
      <c r="J20">
        <v>55.028890410000002</v>
      </c>
      <c r="N20">
        <v>50</v>
      </c>
      <c r="O20">
        <v>2455</v>
      </c>
      <c r="P20">
        <v>2361</v>
      </c>
      <c r="Q20">
        <v>2421</v>
      </c>
      <c r="R20">
        <v>2481</v>
      </c>
      <c r="S20">
        <v>2422</v>
      </c>
      <c r="T20" s="29">
        <f t="shared" si="0"/>
        <v>2428</v>
      </c>
      <c r="V20" s="20" t="s">
        <v>103</v>
      </c>
    </row>
    <row r="21" spans="2:31" x14ac:dyDescent="0.3">
      <c r="C21" s="41">
        <v>2155</v>
      </c>
      <c r="D21" s="21">
        <v>60.036561880000001</v>
      </c>
      <c r="E21" s="21"/>
      <c r="F21" s="21">
        <v>2078</v>
      </c>
      <c r="G21" s="21">
        <v>60.088793129999999</v>
      </c>
      <c r="H21" s="21"/>
      <c r="I21" s="21">
        <v>2135</v>
      </c>
      <c r="J21" s="48">
        <v>60.398916200000002</v>
      </c>
      <c r="N21">
        <v>55</v>
      </c>
      <c r="O21">
        <v>2529</v>
      </c>
      <c r="P21">
        <v>2421</v>
      </c>
      <c r="Q21">
        <v>2487</v>
      </c>
      <c r="R21">
        <v>2553</v>
      </c>
      <c r="S21">
        <v>2472</v>
      </c>
      <c r="T21" s="29">
        <f t="shared" si="0"/>
        <v>2492.4</v>
      </c>
      <c r="V21" s="6" t="s">
        <v>26</v>
      </c>
      <c r="W21" s="6"/>
      <c r="X21" s="6" t="s">
        <v>68</v>
      </c>
      <c r="Y21" s="6" t="s">
        <v>69</v>
      </c>
      <c r="Z21" s="6" t="s">
        <v>68</v>
      </c>
      <c r="AA21" s="6"/>
      <c r="AB21" s="6" t="s">
        <v>69</v>
      </c>
      <c r="AC21" s="6" t="s">
        <v>68</v>
      </c>
      <c r="AD21" s="6"/>
    </row>
    <row r="22" spans="2:31" x14ac:dyDescent="0.3">
      <c r="C22" s="10">
        <v>2170</v>
      </c>
      <c r="D22" s="11">
        <v>65.272745080000007</v>
      </c>
      <c r="E22" s="11"/>
      <c r="F22" s="11">
        <v>2094</v>
      </c>
      <c r="G22" s="11">
        <v>65.272745080000007</v>
      </c>
      <c r="H22" s="11"/>
      <c r="I22" s="11">
        <v>2149</v>
      </c>
      <c r="J22" s="49">
        <v>65.197662649999998</v>
      </c>
      <c r="N22">
        <v>60</v>
      </c>
      <c r="O22">
        <v>2589</v>
      </c>
      <c r="P22">
        <v>2484</v>
      </c>
      <c r="Q22">
        <v>2552</v>
      </c>
      <c r="R22">
        <v>2617</v>
      </c>
      <c r="S22">
        <v>2539</v>
      </c>
      <c r="T22" s="29">
        <f t="shared" si="0"/>
        <v>2556.1999999999998</v>
      </c>
      <c r="W22" s="6" t="s">
        <v>27</v>
      </c>
      <c r="X22" s="6" t="s">
        <v>96</v>
      </c>
      <c r="Y22" s="6" t="s">
        <v>70</v>
      </c>
      <c r="Z22" s="6" t="s">
        <v>96</v>
      </c>
      <c r="AA22" s="6" t="s">
        <v>29</v>
      </c>
      <c r="AB22" s="6" t="s">
        <v>70</v>
      </c>
      <c r="AC22" s="6" t="s">
        <v>96</v>
      </c>
      <c r="AD22" s="6" t="s">
        <v>5</v>
      </c>
    </row>
    <row r="23" spans="2:31" x14ac:dyDescent="0.3">
      <c r="C23">
        <v>2185</v>
      </c>
      <c r="D23">
        <v>70.107400519999999</v>
      </c>
      <c r="F23">
        <v>2110</v>
      </c>
      <c r="G23">
        <v>70.107400519999999</v>
      </c>
      <c r="I23">
        <v>2165</v>
      </c>
      <c r="J23">
        <v>70.107400519999999</v>
      </c>
      <c r="N23">
        <v>65</v>
      </c>
      <c r="O23">
        <v>2663</v>
      </c>
      <c r="P23">
        <v>2543</v>
      </c>
      <c r="Q23">
        <v>2621</v>
      </c>
      <c r="R23">
        <v>2690</v>
      </c>
      <c r="S23">
        <v>2614</v>
      </c>
      <c r="T23" s="29">
        <f t="shared" si="0"/>
        <v>2626.2</v>
      </c>
      <c r="V23" s="6"/>
      <c r="W23" s="6" t="s">
        <v>4</v>
      </c>
      <c r="X23" s="6" t="s">
        <v>28</v>
      </c>
      <c r="Y23" s="6" t="s">
        <v>3</v>
      </c>
      <c r="Z23" s="6" t="s">
        <v>3</v>
      </c>
      <c r="AA23" s="6" t="s">
        <v>30</v>
      </c>
      <c r="AB23" s="6" t="s">
        <v>5</v>
      </c>
      <c r="AC23" s="6" t="s">
        <v>5</v>
      </c>
      <c r="AD23" s="6" t="s">
        <v>31</v>
      </c>
    </row>
    <row r="24" spans="2:31" x14ac:dyDescent="0.3">
      <c r="C24">
        <v>2201</v>
      </c>
      <c r="D24">
        <v>75.088956350000004</v>
      </c>
      <c r="F24">
        <v>2127</v>
      </c>
      <c r="G24">
        <v>75.095485260000004</v>
      </c>
      <c r="I24">
        <v>2182</v>
      </c>
      <c r="J24">
        <v>75.330525899999998</v>
      </c>
      <c r="N24">
        <v>70</v>
      </c>
      <c r="O24">
        <v>2755</v>
      </c>
      <c r="P24">
        <v>2612</v>
      </c>
      <c r="Q24">
        <v>2695</v>
      </c>
      <c r="R24">
        <v>2780</v>
      </c>
      <c r="S24">
        <v>2672</v>
      </c>
      <c r="T24" s="29">
        <f t="shared" si="0"/>
        <v>2702.8</v>
      </c>
      <c r="V24" s="2"/>
      <c r="W24" s="54">
        <f>T12</f>
        <v>1811.8</v>
      </c>
      <c r="X24" s="1">
        <f>B33</f>
        <v>1.4172399999999996</v>
      </c>
      <c r="Y24" s="54">
        <f>T35</f>
        <v>1819.2</v>
      </c>
      <c r="Z24" s="29">
        <f>F33</f>
        <v>1817.3693811074916</v>
      </c>
      <c r="AA24" s="56">
        <f>(Z24-Y24)/Y24</f>
        <v>-1.006276875829201E-3</v>
      </c>
      <c r="AB24" s="54">
        <f>T57</f>
        <v>1826.4</v>
      </c>
      <c r="AC24" s="29">
        <f>J33</f>
        <v>1882.9556231003039</v>
      </c>
      <c r="AD24" s="56">
        <f>(AC24-AB24)/AB24</f>
        <v>3.0965628066307389E-2</v>
      </c>
      <c r="AE24" s="2"/>
    </row>
    <row r="25" spans="2:31" x14ac:dyDescent="0.3">
      <c r="B25" s="43"/>
      <c r="C25">
        <v>2220</v>
      </c>
      <c r="D25">
        <v>80.210883690000003</v>
      </c>
      <c r="F25">
        <v>2147</v>
      </c>
      <c r="G25">
        <v>80.230470409999995</v>
      </c>
      <c r="I25">
        <v>2201</v>
      </c>
      <c r="J25">
        <v>80.250057130000002</v>
      </c>
      <c r="N25">
        <v>75</v>
      </c>
      <c r="O25">
        <v>2878</v>
      </c>
      <c r="P25">
        <v>2696</v>
      </c>
      <c r="Q25">
        <v>2829</v>
      </c>
      <c r="R25">
        <v>2921</v>
      </c>
      <c r="S25">
        <v>2759</v>
      </c>
      <c r="T25" s="29">
        <f t="shared" si="0"/>
        <v>2816.6</v>
      </c>
      <c r="W25" s="54">
        <f t="shared" ref="W25:W27" si="1">T13</f>
        <v>1913.4</v>
      </c>
      <c r="X25" s="1">
        <f>B44</f>
        <v>9.7649999999999864</v>
      </c>
      <c r="Y25" s="54">
        <f t="shared" ref="Y25:Y28" si="2">T36</f>
        <v>1913</v>
      </c>
      <c r="Z25" s="29">
        <f>F44</f>
        <v>1913.2385120350107</v>
      </c>
      <c r="AA25" s="56">
        <f t="shared" ref="AA25:AA28" si="3">(Z25-Y25)/Y25</f>
        <v>1.2467957920056025E-4</v>
      </c>
      <c r="AB25" s="54">
        <f t="shared" ref="AB25:AB28" si="4">T58</f>
        <v>1917.8</v>
      </c>
      <c r="AC25" s="29">
        <f>J44</f>
        <v>1977.1198318149966</v>
      </c>
      <c r="AD25" s="56">
        <f t="shared" ref="AD25:AD28" si="5">(AC25-AB25)/AB25</f>
        <v>3.0931187722909915E-2</v>
      </c>
      <c r="AE25" s="2"/>
    </row>
    <row r="26" spans="2:31" x14ac:dyDescent="0.3">
      <c r="C26" s="41">
        <v>2240</v>
      </c>
      <c r="D26" s="21">
        <v>85.016159040000005</v>
      </c>
      <c r="E26" s="21"/>
      <c r="F26" s="21">
        <v>2169</v>
      </c>
      <c r="G26" s="21">
        <v>85.130414909999999</v>
      </c>
      <c r="H26" s="21"/>
      <c r="I26" s="21">
        <v>2222</v>
      </c>
      <c r="J26" s="48">
        <v>85.169588349999998</v>
      </c>
      <c r="N26">
        <v>80</v>
      </c>
      <c r="O26">
        <v>3061</v>
      </c>
      <c r="P26">
        <v>2827</v>
      </c>
      <c r="Q26">
        <v>2987</v>
      </c>
      <c r="R26">
        <v>3096</v>
      </c>
      <c r="S26">
        <v>2890</v>
      </c>
      <c r="T26" s="29">
        <f t="shared" si="0"/>
        <v>2972.2</v>
      </c>
      <c r="V26" s="2"/>
      <c r="W26" s="54">
        <f t="shared" si="1"/>
        <v>2001</v>
      </c>
      <c r="X26" s="1">
        <f>B55</f>
        <v>34.365800000000036</v>
      </c>
      <c r="Y26" s="54">
        <f t="shared" si="2"/>
        <v>2006</v>
      </c>
      <c r="Z26" s="29">
        <f>F55</f>
        <v>2005.3801481481482</v>
      </c>
      <c r="AA26" s="56">
        <f t="shared" si="3"/>
        <v>-3.0899892913846614E-4</v>
      </c>
      <c r="AB26" s="54">
        <f t="shared" si="4"/>
        <v>2009.2</v>
      </c>
      <c r="AC26" s="29">
        <f>J55</f>
        <v>2064.2676896845696</v>
      </c>
      <c r="AD26" s="56">
        <f t="shared" si="5"/>
        <v>2.7407769104404532E-2</v>
      </c>
      <c r="AE26" s="2"/>
    </row>
    <row r="27" spans="2:31" x14ac:dyDescent="0.3">
      <c r="C27" s="10">
        <v>2267</v>
      </c>
      <c r="D27" s="11">
        <v>90.157673099999997</v>
      </c>
      <c r="E27" s="11"/>
      <c r="F27" s="11">
        <v>2197</v>
      </c>
      <c r="G27" s="11">
        <v>90.121764110000001</v>
      </c>
      <c r="H27" s="11"/>
      <c r="I27" s="11">
        <v>2249</v>
      </c>
      <c r="J27" s="49">
        <v>90.095648479999994</v>
      </c>
      <c r="N27">
        <v>85</v>
      </c>
      <c r="O27">
        <v>3450</v>
      </c>
      <c r="P27">
        <v>3097</v>
      </c>
      <c r="Q27">
        <v>3278</v>
      </c>
      <c r="R27">
        <v>3541</v>
      </c>
      <c r="S27">
        <v>3094</v>
      </c>
      <c r="T27" s="29">
        <f t="shared" si="0"/>
        <v>3292</v>
      </c>
      <c r="W27" s="54">
        <f t="shared" si="1"/>
        <v>2087.8000000000002</v>
      </c>
      <c r="X27" s="1">
        <f>B66</f>
        <v>64.262399999999843</v>
      </c>
      <c r="Y27" s="54">
        <f t="shared" si="2"/>
        <v>2091.1999999999998</v>
      </c>
      <c r="Z27" s="29">
        <f>F66</f>
        <v>2090.871604938271</v>
      </c>
      <c r="AA27" s="56">
        <f t="shared" si="3"/>
        <v>-1.5703665920465288E-4</v>
      </c>
      <c r="AB27" s="54">
        <f t="shared" si="4"/>
        <v>2090</v>
      </c>
      <c r="AC27" s="29">
        <f>J66</f>
        <v>2146.0688448074675</v>
      </c>
      <c r="AD27" s="56">
        <f t="shared" si="5"/>
        <v>2.6827198472472481E-2</v>
      </c>
      <c r="AE27" s="2"/>
    </row>
    <row r="28" spans="2:31" x14ac:dyDescent="0.3">
      <c r="C28">
        <v>2307</v>
      </c>
      <c r="D28">
        <v>95.028237520000005</v>
      </c>
      <c r="F28">
        <v>2240</v>
      </c>
      <c r="G28">
        <v>95.024973070000001</v>
      </c>
      <c r="I28">
        <v>2290</v>
      </c>
      <c r="J28">
        <v>95.031501969999994</v>
      </c>
      <c r="N28">
        <v>90</v>
      </c>
      <c r="O28">
        <v>4349</v>
      </c>
      <c r="P28">
        <v>3947</v>
      </c>
      <c r="Q28">
        <v>4331</v>
      </c>
      <c r="R28">
        <v>4493</v>
      </c>
      <c r="S28">
        <v>3582</v>
      </c>
      <c r="T28" s="29">
        <f t="shared" si="0"/>
        <v>4140.3999999999996</v>
      </c>
      <c r="W28" s="29">
        <v>2243</v>
      </c>
      <c r="X28" s="1">
        <f>B77</f>
        <v>85.451039999999978</v>
      </c>
      <c r="Y28" s="54">
        <f t="shared" si="2"/>
        <v>2171.1999999999998</v>
      </c>
      <c r="Z28" s="113">
        <f>F77</f>
        <v>2170.3367358384744</v>
      </c>
      <c r="AA28" s="56">
        <f t="shared" si="3"/>
        <v>-3.9759771625157592E-4</v>
      </c>
      <c r="AB28" s="54">
        <f t="shared" si="4"/>
        <v>2167.4</v>
      </c>
      <c r="AC28" s="29">
        <f>J77</f>
        <v>2229.0167032967033</v>
      </c>
      <c r="AD28" s="56">
        <f t="shared" si="5"/>
        <v>2.8428856370168513E-2</v>
      </c>
    </row>
    <row r="29" spans="2:31" x14ac:dyDescent="0.3">
      <c r="N29">
        <v>95</v>
      </c>
      <c r="O29">
        <v>5396</v>
      </c>
      <c r="P29">
        <v>5047</v>
      </c>
      <c r="Q29">
        <v>5432</v>
      </c>
      <c r="R29">
        <v>5514</v>
      </c>
      <c r="S29">
        <v>5047</v>
      </c>
      <c r="T29" s="29">
        <f t="shared" si="0"/>
        <v>5287.2</v>
      </c>
    </row>
    <row r="30" spans="2:31" x14ac:dyDescent="0.3">
      <c r="D30" s="20" t="s">
        <v>99</v>
      </c>
      <c r="N30" s="14" t="s">
        <v>3</v>
      </c>
      <c r="O30" s="14" t="s">
        <v>14</v>
      </c>
      <c r="P30" s="14" t="s">
        <v>88</v>
      </c>
      <c r="Q30" s="14" t="s">
        <v>11</v>
      </c>
      <c r="R30" s="14" t="s">
        <v>89</v>
      </c>
      <c r="S30" s="14" t="s">
        <v>13</v>
      </c>
      <c r="T30" s="29"/>
    </row>
    <row r="31" spans="2:31" x14ac:dyDescent="0.3">
      <c r="B31" s="51" t="s">
        <v>64</v>
      </c>
      <c r="C31" s="11"/>
      <c r="D31" s="11"/>
      <c r="F31" s="51" t="s">
        <v>66</v>
      </c>
      <c r="G31" s="11"/>
      <c r="H31" s="11"/>
      <c r="J31" s="51" t="s">
        <v>65</v>
      </c>
      <c r="K31" s="11"/>
      <c r="L31" s="11"/>
      <c r="N31">
        <v>1</v>
      </c>
      <c r="O31">
        <v>1235</v>
      </c>
      <c r="P31">
        <v>1152</v>
      </c>
      <c r="Q31">
        <v>1211</v>
      </c>
      <c r="R31">
        <v>1254</v>
      </c>
      <c r="S31">
        <v>1215</v>
      </c>
      <c r="T31" s="29">
        <f t="shared" ref="T31:T51" si="6">AVERAGE(O31:S31)</f>
        <v>1213.4000000000001</v>
      </c>
    </row>
    <row r="32" spans="2:31" x14ac:dyDescent="0.3">
      <c r="N32">
        <v>3</v>
      </c>
      <c r="O32">
        <v>1476</v>
      </c>
      <c r="P32">
        <v>1399</v>
      </c>
      <c r="Q32">
        <v>1418</v>
      </c>
      <c r="R32">
        <v>1475</v>
      </c>
      <c r="S32">
        <v>1474</v>
      </c>
      <c r="T32" s="29">
        <f t="shared" si="6"/>
        <v>1448.4</v>
      </c>
    </row>
    <row r="33" spans="2:23" x14ac:dyDescent="0.3">
      <c r="B33" s="20">
        <f xml:space="preserve"> C34*D33 - D34</f>
        <v>1.4172399999999996</v>
      </c>
      <c r="C33" t="s">
        <v>24</v>
      </c>
      <c r="D33" s="29">
        <f>T13</f>
        <v>1913.4</v>
      </c>
      <c r="F33" s="20">
        <f>(B33+H34)/G34</f>
        <v>1817.3693811074916</v>
      </c>
      <c r="G33" t="s">
        <v>25</v>
      </c>
      <c r="J33" s="20">
        <f>(B33+L34)/K34</f>
        <v>1882.9556231003039</v>
      </c>
      <c r="K33" t="s">
        <v>25</v>
      </c>
      <c r="N33">
        <v>5</v>
      </c>
      <c r="O33">
        <v>1585</v>
      </c>
      <c r="P33">
        <v>1493</v>
      </c>
      <c r="Q33">
        <v>1525</v>
      </c>
      <c r="R33">
        <v>1559</v>
      </c>
      <c r="S33">
        <v>1581</v>
      </c>
      <c r="T33" s="29">
        <f t="shared" si="6"/>
        <v>1548.6</v>
      </c>
    </row>
    <row r="34" spans="2:23" x14ac:dyDescent="0.3">
      <c r="C34">
        <v>3.3599999999999998E-2</v>
      </c>
      <c r="D34">
        <v>62.872999999999998</v>
      </c>
      <c r="G34">
        <v>3.0700000000000002E-2</v>
      </c>
      <c r="H34">
        <v>54.375999999999998</v>
      </c>
      <c r="K34">
        <v>3.2899999999999999E-2</v>
      </c>
      <c r="L34">
        <v>60.531999999999996</v>
      </c>
      <c r="N34">
        <v>10</v>
      </c>
      <c r="O34">
        <v>1731</v>
      </c>
      <c r="P34">
        <v>1642</v>
      </c>
      <c r="Q34">
        <v>1699</v>
      </c>
      <c r="R34">
        <v>1745</v>
      </c>
      <c r="S34">
        <v>1733</v>
      </c>
      <c r="T34" s="29">
        <f t="shared" si="6"/>
        <v>1710</v>
      </c>
    </row>
    <row r="35" spans="2:23" x14ac:dyDescent="0.3">
      <c r="N35">
        <v>15</v>
      </c>
      <c r="O35">
        <v>1836</v>
      </c>
      <c r="P35">
        <v>1741</v>
      </c>
      <c r="Q35">
        <v>1808</v>
      </c>
      <c r="R35">
        <v>1874</v>
      </c>
      <c r="S35">
        <v>1837</v>
      </c>
      <c r="T35" s="43">
        <f t="shared" si="6"/>
        <v>1819.2</v>
      </c>
    </row>
    <row r="36" spans="2:23" x14ac:dyDescent="0.3">
      <c r="N36">
        <v>20</v>
      </c>
      <c r="O36">
        <v>1920</v>
      </c>
      <c r="P36">
        <v>1833</v>
      </c>
      <c r="Q36">
        <v>1894</v>
      </c>
      <c r="R36">
        <v>1983</v>
      </c>
      <c r="S36">
        <v>1935</v>
      </c>
      <c r="T36" s="43">
        <f t="shared" si="6"/>
        <v>1913</v>
      </c>
    </row>
    <row r="37" spans="2:23" x14ac:dyDescent="0.3">
      <c r="N37">
        <v>25</v>
      </c>
      <c r="O37">
        <v>2020</v>
      </c>
      <c r="P37">
        <v>1922</v>
      </c>
      <c r="Q37">
        <v>1994</v>
      </c>
      <c r="R37">
        <v>2069</v>
      </c>
      <c r="S37">
        <v>2025</v>
      </c>
      <c r="T37" s="43">
        <f t="shared" si="6"/>
        <v>2006</v>
      </c>
      <c r="V37" t="s">
        <v>97</v>
      </c>
    </row>
    <row r="38" spans="2:23" x14ac:dyDescent="0.3">
      <c r="N38">
        <v>30</v>
      </c>
      <c r="O38">
        <v>2110</v>
      </c>
      <c r="P38">
        <v>2005</v>
      </c>
      <c r="Q38">
        <v>2084</v>
      </c>
      <c r="R38">
        <v>2149</v>
      </c>
      <c r="S38">
        <v>2108</v>
      </c>
      <c r="T38" s="43">
        <f t="shared" si="6"/>
        <v>2091.1999999999998</v>
      </c>
      <c r="W38" t="s">
        <v>98</v>
      </c>
    </row>
    <row r="39" spans="2:23" x14ac:dyDescent="0.3">
      <c r="N39">
        <v>35</v>
      </c>
      <c r="O39">
        <v>2188</v>
      </c>
      <c r="P39">
        <v>2089</v>
      </c>
      <c r="Q39">
        <v>2170</v>
      </c>
      <c r="R39">
        <v>2225</v>
      </c>
      <c r="S39">
        <v>2184</v>
      </c>
      <c r="T39" s="43">
        <f t="shared" si="6"/>
        <v>2171.1999999999998</v>
      </c>
    </row>
    <row r="40" spans="2:23" x14ac:dyDescent="0.3">
      <c r="N40">
        <v>40</v>
      </c>
      <c r="O40">
        <v>2260</v>
      </c>
      <c r="P40">
        <v>2157</v>
      </c>
      <c r="Q40">
        <v>2241</v>
      </c>
      <c r="R40">
        <v>2299</v>
      </c>
      <c r="S40">
        <v>2257</v>
      </c>
      <c r="T40" s="29">
        <f t="shared" si="6"/>
        <v>2242.8000000000002</v>
      </c>
    </row>
    <row r="41" spans="2:23" x14ac:dyDescent="0.3">
      <c r="N41">
        <v>45</v>
      </c>
      <c r="O41">
        <v>2333</v>
      </c>
      <c r="P41">
        <v>2221</v>
      </c>
      <c r="Q41">
        <v>2301</v>
      </c>
      <c r="R41">
        <v>2358</v>
      </c>
      <c r="S41">
        <v>2314</v>
      </c>
      <c r="T41" s="29">
        <f t="shared" si="6"/>
        <v>2305.4</v>
      </c>
    </row>
    <row r="42" spans="2:23" x14ac:dyDescent="0.3">
      <c r="N42">
        <v>50</v>
      </c>
      <c r="O42">
        <v>2397</v>
      </c>
      <c r="P42">
        <v>2297</v>
      </c>
      <c r="Q42">
        <v>2362</v>
      </c>
      <c r="R42">
        <v>2427</v>
      </c>
      <c r="S42">
        <v>2364</v>
      </c>
      <c r="T42" s="29">
        <f t="shared" si="6"/>
        <v>2369.4</v>
      </c>
    </row>
    <row r="43" spans="2:23" x14ac:dyDescent="0.3">
      <c r="N43">
        <v>55</v>
      </c>
      <c r="O43">
        <v>2476</v>
      </c>
      <c r="P43">
        <v>2361</v>
      </c>
      <c r="Q43">
        <v>2432</v>
      </c>
      <c r="R43">
        <v>2503</v>
      </c>
      <c r="S43">
        <v>2419</v>
      </c>
      <c r="T43" s="29">
        <f t="shared" si="6"/>
        <v>2438.1999999999998</v>
      </c>
    </row>
    <row r="44" spans="2:23" x14ac:dyDescent="0.3">
      <c r="B44" s="20">
        <f xml:space="preserve"> C45*D44 - D45</f>
        <v>9.7649999999999864</v>
      </c>
      <c r="C44" t="s">
        <v>24</v>
      </c>
      <c r="D44" s="29">
        <f>T14</f>
        <v>2001</v>
      </c>
      <c r="F44" s="20">
        <f>(B44+H45)/G45</f>
        <v>1913.2385120350107</v>
      </c>
      <c r="G44" t="s">
        <v>25</v>
      </c>
      <c r="J44" s="20">
        <f>(B44+L45)/K45</f>
        <v>1977.1198318149966</v>
      </c>
      <c r="K44" t="s">
        <v>25</v>
      </c>
      <c r="N44">
        <v>60</v>
      </c>
      <c r="O44">
        <v>2540</v>
      </c>
      <c r="P44">
        <v>2429</v>
      </c>
      <c r="Q44">
        <v>2500</v>
      </c>
      <c r="R44">
        <v>2572</v>
      </c>
      <c r="S44">
        <v>2490</v>
      </c>
      <c r="T44" s="29">
        <f t="shared" si="6"/>
        <v>2506.1999999999998</v>
      </c>
    </row>
    <row r="45" spans="2:23" x14ac:dyDescent="0.3">
      <c r="C45">
        <v>0.14499999999999999</v>
      </c>
      <c r="D45">
        <v>280.38</v>
      </c>
      <c r="G45">
        <v>0.1371</v>
      </c>
      <c r="H45">
        <v>252.54</v>
      </c>
      <c r="K45">
        <v>0.14269999999999999</v>
      </c>
      <c r="L45">
        <v>272.37</v>
      </c>
      <c r="N45">
        <v>65</v>
      </c>
      <c r="O45">
        <v>2617</v>
      </c>
      <c r="P45">
        <v>2492</v>
      </c>
      <c r="Q45">
        <v>2573</v>
      </c>
      <c r="R45">
        <v>2650</v>
      </c>
      <c r="S45">
        <v>2571</v>
      </c>
      <c r="T45" s="29">
        <f t="shared" si="6"/>
        <v>2580.6</v>
      </c>
    </row>
    <row r="46" spans="2:23" x14ac:dyDescent="0.3">
      <c r="N46">
        <v>70</v>
      </c>
      <c r="O46">
        <v>2717</v>
      </c>
      <c r="P46">
        <v>2565</v>
      </c>
      <c r="Q46">
        <v>2655</v>
      </c>
      <c r="R46">
        <v>2747</v>
      </c>
      <c r="S46">
        <v>2631</v>
      </c>
      <c r="T46" s="29">
        <f t="shared" si="6"/>
        <v>2663</v>
      </c>
    </row>
    <row r="47" spans="2:23" x14ac:dyDescent="0.3">
      <c r="N47">
        <v>75</v>
      </c>
      <c r="O47">
        <v>2848</v>
      </c>
      <c r="P47">
        <v>2655</v>
      </c>
      <c r="Q47">
        <v>2797</v>
      </c>
      <c r="R47">
        <v>2897</v>
      </c>
      <c r="S47">
        <v>2725</v>
      </c>
      <c r="T47" s="29">
        <f t="shared" si="6"/>
        <v>2784.4</v>
      </c>
    </row>
    <row r="48" spans="2:23" x14ac:dyDescent="0.3">
      <c r="N48">
        <v>80</v>
      </c>
      <c r="O48">
        <v>3042</v>
      </c>
      <c r="P48">
        <v>2793</v>
      </c>
      <c r="Q48">
        <v>2968</v>
      </c>
      <c r="R48">
        <v>3083</v>
      </c>
      <c r="S48">
        <v>2868</v>
      </c>
      <c r="T48" s="29">
        <f t="shared" si="6"/>
        <v>2950.8</v>
      </c>
    </row>
    <row r="49" spans="2:23" x14ac:dyDescent="0.3">
      <c r="N49">
        <v>85</v>
      </c>
      <c r="O49">
        <v>3451</v>
      </c>
      <c r="P49">
        <v>3079</v>
      </c>
      <c r="Q49">
        <v>3272</v>
      </c>
      <c r="R49">
        <v>3557</v>
      </c>
      <c r="S49">
        <v>3091</v>
      </c>
      <c r="T49" s="29">
        <f t="shared" si="6"/>
        <v>3290</v>
      </c>
    </row>
    <row r="50" spans="2:23" x14ac:dyDescent="0.3">
      <c r="N50">
        <v>90</v>
      </c>
      <c r="O50">
        <v>4417</v>
      </c>
      <c r="P50">
        <v>3990</v>
      </c>
      <c r="Q50">
        <v>4390</v>
      </c>
      <c r="R50">
        <v>4582</v>
      </c>
      <c r="S50">
        <v>3611</v>
      </c>
      <c r="T50" s="29">
        <f t="shared" si="6"/>
        <v>4198</v>
      </c>
    </row>
    <row r="51" spans="2:23" x14ac:dyDescent="0.3">
      <c r="N51">
        <v>95</v>
      </c>
      <c r="O51">
        <v>5532</v>
      </c>
      <c r="P51">
        <v>5158</v>
      </c>
      <c r="Q51">
        <v>5562</v>
      </c>
      <c r="R51">
        <v>5666</v>
      </c>
      <c r="S51">
        <v>5191</v>
      </c>
      <c r="T51" s="29">
        <f t="shared" si="6"/>
        <v>5421.8</v>
      </c>
    </row>
    <row r="52" spans="2:23" x14ac:dyDescent="0.3">
      <c r="N52" s="14" t="s">
        <v>5</v>
      </c>
      <c r="O52" s="14" t="s">
        <v>14</v>
      </c>
      <c r="P52" s="14" t="s">
        <v>88</v>
      </c>
      <c r="Q52" s="14" t="s">
        <v>11</v>
      </c>
      <c r="R52" s="14" t="s">
        <v>89</v>
      </c>
      <c r="S52" s="14" t="s">
        <v>13</v>
      </c>
      <c r="T52" s="29"/>
    </row>
    <row r="53" spans="2:23" x14ac:dyDescent="0.3">
      <c r="N53">
        <v>1</v>
      </c>
      <c r="O53">
        <v>1259</v>
      </c>
      <c r="P53">
        <v>1177</v>
      </c>
      <c r="Q53">
        <v>1224</v>
      </c>
      <c r="R53">
        <v>1262</v>
      </c>
      <c r="S53">
        <v>1225</v>
      </c>
      <c r="T53" s="29">
        <f t="shared" ref="T53:T73" si="7">AVERAGE(O53:S53)</f>
        <v>1229.4000000000001</v>
      </c>
    </row>
    <row r="54" spans="2:23" x14ac:dyDescent="0.3">
      <c r="N54">
        <v>3</v>
      </c>
      <c r="O54">
        <v>1473</v>
      </c>
      <c r="P54">
        <v>1418</v>
      </c>
      <c r="Q54">
        <v>1437</v>
      </c>
      <c r="R54">
        <v>1475</v>
      </c>
      <c r="S54">
        <v>1471</v>
      </c>
      <c r="T54" s="29">
        <f t="shared" si="7"/>
        <v>1454.8</v>
      </c>
    </row>
    <row r="55" spans="2:23" x14ac:dyDescent="0.3">
      <c r="B55" s="20">
        <f xml:space="preserve"> C56*D55 - D56</f>
        <v>34.365800000000036</v>
      </c>
      <c r="C55" t="s">
        <v>24</v>
      </c>
      <c r="D55" s="29">
        <f>T15</f>
        <v>2087.8000000000002</v>
      </c>
      <c r="F55" s="20">
        <f>(B55+H56)/G56</f>
        <v>2005.3801481481482</v>
      </c>
      <c r="G55" t="s">
        <v>25</v>
      </c>
      <c r="J55" s="20">
        <f>(B55+L56)/K56</f>
        <v>2064.2676896845696</v>
      </c>
      <c r="K55" t="s">
        <v>25</v>
      </c>
      <c r="N55">
        <v>5</v>
      </c>
      <c r="O55">
        <v>1586</v>
      </c>
      <c r="P55">
        <v>1512</v>
      </c>
      <c r="Q55">
        <v>1544</v>
      </c>
      <c r="R55">
        <v>1567</v>
      </c>
      <c r="S55">
        <v>1584</v>
      </c>
      <c r="T55" s="29">
        <f t="shared" si="7"/>
        <v>1558.6</v>
      </c>
    </row>
    <row r="56" spans="2:23" x14ac:dyDescent="0.3">
      <c r="C56">
        <v>0.36099999999999999</v>
      </c>
      <c r="D56">
        <v>719.33</v>
      </c>
      <c r="G56">
        <v>0.33750000000000002</v>
      </c>
      <c r="H56">
        <v>642.45000000000005</v>
      </c>
      <c r="K56">
        <v>0.35189999999999999</v>
      </c>
      <c r="L56">
        <v>692.05</v>
      </c>
      <c r="N56">
        <v>10</v>
      </c>
      <c r="O56">
        <v>1734</v>
      </c>
      <c r="P56">
        <v>1658</v>
      </c>
      <c r="Q56">
        <v>1712</v>
      </c>
      <c r="R56">
        <v>1734</v>
      </c>
      <c r="S56">
        <v>1745</v>
      </c>
      <c r="T56" s="29">
        <f t="shared" si="7"/>
        <v>1716.6</v>
      </c>
    </row>
    <row r="57" spans="2:23" x14ac:dyDescent="0.3">
      <c r="N57">
        <v>15</v>
      </c>
      <c r="O57">
        <v>1841</v>
      </c>
      <c r="P57">
        <v>1757</v>
      </c>
      <c r="Q57">
        <v>1818</v>
      </c>
      <c r="R57">
        <v>1875</v>
      </c>
      <c r="S57">
        <v>1841</v>
      </c>
      <c r="T57" s="43">
        <f t="shared" si="7"/>
        <v>1826.4</v>
      </c>
    </row>
    <row r="58" spans="2:23" x14ac:dyDescent="0.3">
      <c r="N58">
        <v>20</v>
      </c>
      <c r="O58">
        <v>1922</v>
      </c>
      <c r="P58">
        <v>1845</v>
      </c>
      <c r="Q58">
        <v>1906</v>
      </c>
      <c r="R58">
        <v>1983</v>
      </c>
      <c r="S58">
        <v>1933</v>
      </c>
      <c r="T58" s="43">
        <f t="shared" si="7"/>
        <v>1917.8</v>
      </c>
    </row>
    <row r="59" spans="2:23" x14ac:dyDescent="0.3">
      <c r="N59">
        <v>25</v>
      </c>
      <c r="O59">
        <v>2022</v>
      </c>
      <c r="P59">
        <v>1932</v>
      </c>
      <c r="Q59">
        <v>1996</v>
      </c>
      <c r="R59">
        <v>2069</v>
      </c>
      <c r="S59">
        <v>2027</v>
      </c>
      <c r="T59" s="43">
        <f t="shared" si="7"/>
        <v>2009.2</v>
      </c>
      <c r="V59" t="s">
        <v>97</v>
      </c>
    </row>
    <row r="60" spans="2:23" x14ac:dyDescent="0.3">
      <c r="N60">
        <v>30</v>
      </c>
      <c r="O60">
        <v>2109</v>
      </c>
      <c r="P60">
        <v>2013</v>
      </c>
      <c r="Q60">
        <v>2086</v>
      </c>
      <c r="R60">
        <v>2142</v>
      </c>
      <c r="S60">
        <v>2100</v>
      </c>
      <c r="T60" s="43">
        <f t="shared" si="7"/>
        <v>2090</v>
      </c>
      <c r="W60" t="s">
        <v>98</v>
      </c>
    </row>
    <row r="61" spans="2:23" x14ac:dyDescent="0.3">
      <c r="N61">
        <v>35</v>
      </c>
      <c r="O61">
        <v>2185</v>
      </c>
      <c r="P61">
        <v>2094</v>
      </c>
      <c r="Q61">
        <v>2167</v>
      </c>
      <c r="R61">
        <v>2219</v>
      </c>
      <c r="S61">
        <v>2172</v>
      </c>
      <c r="T61" s="43">
        <f t="shared" si="7"/>
        <v>2167.4</v>
      </c>
    </row>
    <row r="62" spans="2:23" x14ac:dyDescent="0.3">
      <c r="N62">
        <v>40</v>
      </c>
      <c r="O62">
        <v>2258</v>
      </c>
      <c r="P62">
        <v>2155</v>
      </c>
      <c r="Q62">
        <v>2233</v>
      </c>
      <c r="R62">
        <v>2283</v>
      </c>
      <c r="S62">
        <v>2244</v>
      </c>
      <c r="T62" s="29">
        <f t="shared" si="7"/>
        <v>2234.6</v>
      </c>
    </row>
    <row r="63" spans="2:23" x14ac:dyDescent="0.3">
      <c r="N63" s="9">
        <v>45</v>
      </c>
      <c r="O63">
        <v>2319</v>
      </c>
      <c r="P63">
        <v>2218</v>
      </c>
      <c r="Q63">
        <v>2289</v>
      </c>
      <c r="R63">
        <v>2347</v>
      </c>
      <c r="S63">
        <v>2299</v>
      </c>
      <c r="T63" s="29">
        <f t="shared" si="7"/>
        <v>2294.4</v>
      </c>
    </row>
    <row r="64" spans="2:23" x14ac:dyDescent="0.3">
      <c r="N64" s="9">
        <v>50</v>
      </c>
      <c r="O64">
        <v>2385</v>
      </c>
      <c r="P64">
        <v>2290</v>
      </c>
      <c r="Q64">
        <v>2352</v>
      </c>
      <c r="R64">
        <v>2409</v>
      </c>
      <c r="S64">
        <v>2347</v>
      </c>
      <c r="T64" s="29">
        <f t="shared" si="7"/>
        <v>2356.6</v>
      </c>
    </row>
    <row r="65" spans="2:20" x14ac:dyDescent="0.3">
      <c r="N65" s="9">
        <v>55</v>
      </c>
      <c r="O65">
        <v>2459</v>
      </c>
      <c r="P65">
        <v>2357</v>
      </c>
      <c r="Q65">
        <v>2419</v>
      </c>
      <c r="R65">
        <v>2478</v>
      </c>
      <c r="S65">
        <v>2401</v>
      </c>
      <c r="T65" s="29">
        <f t="shared" si="7"/>
        <v>2422.8000000000002</v>
      </c>
    </row>
    <row r="66" spans="2:20" x14ac:dyDescent="0.3">
      <c r="B66" s="20">
        <f xml:space="preserve"> C67*D66 - D67</f>
        <v>64.262399999999843</v>
      </c>
      <c r="C66" t="s">
        <v>24</v>
      </c>
      <c r="D66" s="29">
        <f>T16</f>
        <v>2167.6</v>
      </c>
      <c r="F66" s="20">
        <f>(B66+H67)/G67</f>
        <v>2090.871604938271</v>
      </c>
      <c r="G66" t="s">
        <v>25</v>
      </c>
      <c r="J66" s="20">
        <f>(B66+L67)/K67</f>
        <v>2146.0688448074675</v>
      </c>
      <c r="K66" t="s">
        <v>25</v>
      </c>
      <c r="N66" s="9">
        <v>60</v>
      </c>
      <c r="O66">
        <v>2522</v>
      </c>
      <c r="P66">
        <v>2419</v>
      </c>
      <c r="Q66">
        <v>2485</v>
      </c>
      <c r="R66">
        <v>2542</v>
      </c>
      <c r="S66">
        <v>2461</v>
      </c>
      <c r="T66" s="29">
        <f t="shared" si="7"/>
        <v>2485.8000000000002</v>
      </c>
    </row>
    <row r="67" spans="2:20" x14ac:dyDescent="0.3">
      <c r="C67">
        <v>0.34899999999999998</v>
      </c>
      <c r="D67">
        <v>692.23</v>
      </c>
      <c r="G67">
        <v>0.32400000000000001</v>
      </c>
      <c r="H67">
        <v>613.17999999999995</v>
      </c>
      <c r="K67">
        <v>0.34279999999999999</v>
      </c>
      <c r="L67">
        <v>671.41</v>
      </c>
      <c r="N67" s="9">
        <v>65</v>
      </c>
      <c r="O67">
        <v>2601</v>
      </c>
      <c r="P67">
        <v>2484</v>
      </c>
      <c r="Q67">
        <v>2555</v>
      </c>
      <c r="R67">
        <v>2619</v>
      </c>
      <c r="S67">
        <v>2523</v>
      </c>
      <c r="T67" s="29">
        <f t="shared" si="7"/>
        <v>2556.4</v>
      </c>
    </row>
    <row r="68" spans="2:20" x14ac:dyDescent="0.3">
      <c r="N68" s="9">
        <v>70</v>
      </c>
      <c r="O68">
        <v>2696</v>
      </c>
      <c r="P68">
        <v>2552</v>
      </c>
      <c r="Q68">
        <v>2640</v>
      </c>
      <c r="R68">
        <v>2718</v>
      </c>
      <c r="S68">
        <v>2603</v>
      </c>
      <c r="T68" s="29">
        <f t="shared" si="7"/>
        <v>2641.8</v>
      </c>
    </row>
    <row r="69" spans="2:20" x14ac:dyDescent="0.3">
      <c r="N69" s="9">
        <v>75</v>
      </c>
      <c r="O69">
        <v>2828</v>
      </c>
      <c r="P69">
        <v>2640</v>
      </c>
      <c r="Q69">
        <v>2775</v>
      </c>
      <c r="R69">
        <v>2868</v>
      </c>
      <c r="S69">
        <v>2693</v>
      </c>
      <c r="T69" s="29">
        <f t="shared" si="7"/>
        <v>2760.8</v>
      </c>
    </row>
    <row r="70" spans="2:20" x14ac:dyDescent="0.3">
      <c r="N70" s="9">
        <v>80</v>
      </c>
      <c r="O70">
        <v>3010</v>
      </c>
      <c r="P70">
        <v>2775</v>
      </c>
      <c r="Q70">
        <v>2937</v>
      </c>
      <c r="R70">
        <v>3048</v>
      </c>
      <c r="S70">
        <v>2836</v>
      </c>
      <c r="T70" s="29">
        <f t="shared" si="7"/>
        <v>2921.2</v>
      </c>
    </row>
    <row r="71" spans="2:20" x14ac:dyDescent="0.3">
      <c r="N71" s="9">
        <v>85</v>
      </c>
      <c r="O71">
        <v>3411</v>
      </c>
      <c r="P71">
        <v>3053</v>
      </c>
      <c r="Q71">
        <v>3238</v>
      </c>
      <c r="R71">
        <v>3504</v>
      </c>
      <c r="S71">
        <v>3047</v>
      </c>
      <c r="T71" s="29">
        <f t="shared" si="7"/>
        <v>3250.6</v>
      </c>
    </row>
    <row r="72" spans="2:20" x14ac:dyDescent="0.3">
      <c r="N72" s="9">
        <v>90</v>
      </c>
      <c r="O72">
        <v>4326</v>
      </c>
      <c r="P72">
        <v>3916</v>
      </c>
      <c r="Q72">
        <v>4294</v>
      </c>
      <c r="R72">
        <v>4470</v>
      </c>
      <c r="S72">
        <v>3552</v>
      </c>
      <c r="T72" s="29">
        <f t="shared" si="7"/>
        <v>4111.6000000000004</v>
      </c>
    </row>
    <row r="73" spans="2:20" x14ac:dyDescent="0.3">
      <c r="N73" s="10">
        <v>95</v>
      </c>
      <c r="O73" s="11">
        <v>5365</v>
      </c>
      <c r="P73" s="11">
        <v>5025</v>
      </c>
      <c r="Q73" s="11">
        <v>5403</v>
      </c>
      <c r="R73" s="11">
        <v>5482</v>
      </c>
      <c r="S73" s="11">
        <v>5038</v>
      </c>
      <c r="T73" s="29">
        <f t="shared" si="7"/>
        <v>5262.6</v>
      </c>
    </row>
    <row r="74" spans="2:20" x14ac:dyDescent="0.3">
      <c r="T74" s="29"/>
    </row>
    <row r="77" spans="2:20" x14ac:dyDescent="0.3">
      <c r="B77" s="20">
        <f xml:space="preserve"> C78*D77 - D78</f>
        <v>85.451039999999978</v>
      </c>
      <c r="C77" t="s">
        <v>24</v>
      </c>
      <c r="D77" s="29">
        <f>T17</f>
        <v>2242.6</v>
      </c>
      <c r="F77" s="20">
        <f>(B77+H78)/G78</f>
        <v>2170.3367358384744</v>
      </c>
      <c r="G77" t="s">
        <v>25</v>
      </c>
      <c r="J77" s="20">
        <f>(B77+L78)/K78</f>
        <v>2229.0167032967033</v>
      </c>
      <c r="K77" t="s">
        <v>25</v>
      </c>
    </row>
    <row r="78" spans="2:20" x14ac:dyDescent="0.3">
      <c r="C78">
        <v>0.19040000000000001</v>
      </c>
      <c r="D78">
        <v>341.54</v>
      </c>
      <c r="G78">
        <v>0.17829999999999999</v>
      </c>
      <c r="H78">
        <v>301.52</v>
      </c>
      <c r="K78">
        <v>0.182</v>
      </c>
      <c r="L78">
        <v>320.23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Premise</vt:lpstr>
      <vt:lpstr>7-29-23 Lk Newell Summary</vt:lpstr>
      <vt:lpstr>B2</vt:lpstr>
      <vt:lpstr>B3</vt:lpstr>
      <vt:lpstr>B4</vt:lpstr>
      <vt:lpstr>B5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Groeneveld</dc:creator>
  <cp:lastModifiedBy>David Groeneveld</cp:lastModifiedBy>
  <dcterms:created xsi:type="dcterms:W3CDTF">2023-11-12T12:03:21Z</dcterms:created>
  <dcterms:modified xsi:type="dcterms:W3CDTF">2024-06-18T15:57:12Z</dcterms:modified>
</cp:coreProperties>
</file>