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0" windowWidth="27795" windowHeight="14190"/>
  </bookViews>
  <sheets>
    <sheet name="Glucose oxidation" sheetId="1" r:id="rId1"/>
  </sheets>
  <definedNames>
    <definedName name="_ENREF_1" localSheetId="0">'Glucose oxidation'!#REF!</definedName>
    <definedName name="_ENREF_2" localSheetId="0">'Glucose oxidation'!#REF!</definedName>
  </definedNames>
  <calcPr calcId="145621"/>
</workbook>
</file>

<file path=xl/calcChain.xml><?xml version="1.0" encoding="utf-8"?>
<calcChain xmlns="http://schemas.openxmlformats.org/spreadsheetml/2006/main">
  <c r="J10" i="1" l="1"/>
  <c r="H48" i="1"/>
  <c r="G48" i="1" l="1"/>
  <c r="L10" i="1" l="1"/>
  <c r="E53" i="1"/>
  <c r="L11" i="1" l="1"/>
  <c r="I48" i="1"/>
  <c r="J48" i="1"/>
  <c r="K48" i="1"/>
  <c r="L48" i="1"/>
  <c r="M48" i="1"/>
  <c r="N48" i="1"/>
  <c r="O48" i="1"/>
  <c r="C54" i="1"/>
  <c r="C50" i="1" s="1"/>
  <c r="C53" i="1"/>
  <c r="E54" i="1"/>
  <c r="L12" i="1"/>
  <c r="J11" i="1"/>
  <c r="J12" i="1"/>
  <c r="I50" i="1" l="1"/>
  <c r="H50" i="1"/>
  <c r="G53" i="1"/>
  <c r="C49" i="1"/>
  <c r="L49" i="1" s="1"/>
  <c r="G50" i="1"/>
  <c r="G49" i="1"/>
  <c r="I57" i="1"/>
  <c r="K57" i="1"/>
  <c r="G57" i="1"/>
  <c r="H57" i="1"/>
  <c r="J57" i="1"/>
  <c r="L57" i="1"/>
  <c r="H60" i="1"/>
  <c r="J60" i="1"/>
  <c r="L60" i="1"/>
  <c r="I60" i="1"/>
  <c r="K60" i="1"/>
  <c r="G60" i="1"/>
  <c r="H58" i="1"/>
  <c r="J58" i="1"/>
  <c r="L58" i="1"/>
  <c r="I58" i="1"/>
  <c r="K58" i="1"/>
  <c r="G58" i="1"/>
  <c r="I59" i="1"/>
  <c r="K59" i="1"/>
  <c r="G59" i="1"/>
  <c r="H59" i="1"/>
  <c r="J59" i="1"/>
  <c r="L59" i="1"/>
  <c r="H54" i="1"/>
  <c r="G54" i="1"/>
  <c r="K71" i="1" s="1"/>
  <c r="O54" i="1"/>
  <c r="M54" i="1"/>
  <c r="K54" i="1"/>
  <c r="I54" i="1"/>
  <c r="N54" i="1"/>
  <c r="L54" i="1"/>
  <c r="J54" i="1"/>
  <c r="I53" i="1"/>
  <c r="K53" i="1"/>
  <c r="M53" i="1"/>
  <c r="O53" i="1"/>
  <c r="H53" i="1"/>
  <c r="J53" i="1"/>
  <c r="L53" i="1"/>
  <c r="N53" i="1"/>
  <c r="K49" i="1"/>
  <c r="L70" i="1" l="1"/>
  <c r="L71" i="1"/>
  <c r="O49" i="1"/>
  <c r="N49" i="1"/>
  <c r="J49" i="1"/>
  <c r="M49" i="1"/>
  <c r="I49" i="1"/>
  <c r="H49" i="1"/>
  <c r="K70" i="1"/>
  <c r="J50" i="1"/>
  <c r="L50" i="1"/>
  <c r="N50" i="1"/>
  <c r="K50" i="1"/>
  <c r="M50" i="1"/>
  <c r="O50" i="1"/>
</calcChain>
</file>

<file path=xl/sharedStrings.xml><?xml version="1.0" encoding="utf-8"?>
<sst xmlns="http://schemas.openxmlformats.org/spreadsheetml/2006/main" count="69" uniqueCount="54">
  <si>
    <r>
      <t>ΔG′ = ΔG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′ + RT ln([C][D] / [A][B]).</t>
    </r>
  </si>
  <si>
    <t>kJ/reaction</t>
  </si>
  <si>
    <t>KJ/mol</t>
  </si>
  <si>
    <t>70oC</t>
  </si>
  <si>
    <t>25oC</t>
  </si>
  <si>
    <t>-ΔGfº</t>
  </si>
  <si>
    <t>M</t>
  </si>
  <si>
    <t>mM</t>
  </si>
  <si>
    <t>uM</t>
  </si>
  <si>
    <t xml:space="preserve">ΔG′ </t>
  </si>
  <si>
    <r>
      <t>ΔG</t>
    </r>
    <r>
      <rPr>
        <vertAlign val="superscript"/>
        <sz val="10"/>
        <rFont val="Arial"/>
        <family val="2"/>
      </rPr>
      <t>o</t>
    </r>
    <r>
      <rPr>
        <sz val="10"/>
        <rFont val="Arial"/>
        <family val="2"/>
      </rPr>
      <t>′</t>
    </r>
  </si>
  <si>
    <t>T</t>
  </si>
  <si>
    <t>R</t>
  </si>
  <si>
    <t>R gas constant (J/mol*K)</t>
  </si>
  <si>
    <t>H2 (aq), 298.15 K</t>
  </si>
  <si>
    <t>Lac, 298.15</t>
  </si>
  <si>
    <t>Lac, 343.15</t>
  </si>
  <si>
    <t>H2 (aq), 343.15 K</t>
  </si>
  <si>
    <t>EtOH, 298.15</t>
  </si>
  <si>
    <t>EtOH, 343.15</t>
  </si>
  <si>
    <r>
      <t>25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C</t>
    </r>
  </si>
  <si>
    <r>
      <t>70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C</t>
    </r>
  </si>
  <si>
    <t>Ace, EtoOH</t>
  </si>
  <si>
    <t>Ace, Lac</t>
  </si>
  <si>
    <t>eq1</t>
  </si>
  <si>
    <t>eq2</t>
  </si>
  <si>
    <t>eq3</t>
  </si>
  <si>
    <t>298.15 K</t>
  </si>
  <si>
    <t>343.15 K</t>
  </si>
  <si>
    <r>
      <t>H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aq</t>
    </r>
  </si>
  <si>
    <r>
      <t>Glucose + 4 H</t>
    </r>
    <r>
      <rPr>
        <vertAlign val="subscript"/>
        <sz val="10"/>
        <rFont val="Arial"/>
        <family val="2"/>
      </rPr>
      <t>2</t>
    </r>
    <r>
      <rPr>
        <sz val="10"/>
        <rFont val="Arial"/>
        <family val="2"/>
      </rPr>
      <t>O -&gt; 2 Acetate- + 2 HCO</t>
    </r>
    <r>
      <rPr>
        <vertAlign val="subscript"/>
        <sz val="10"/>
        <rFont val="Arial"/>
        <family val="2"/>
      </rPr>
      <t>3</t>
    </r>
    <r>
      <rPr>
        <vertAlign val="superscript"/>
        <sz val="10"/>
        <rFont val="Arial"/>
        <family val="2"/>
      </rPr>
      <t>-</t>
    </r>
    <r>
      <rPr>
        <sz val="10"/>
        <rFont val="Arial"/>
        <family val="2"/>
      </rPr>
      <t xml:space="preserve"> + 4 H</t>
    </r>
    <r>
      <rPr>
        <vertAlign val="superscript"/>
        <sz val="10"/>
        <rFont val="Arial"/>
        <family val="2"/>
      </rPr>
      <t>+</t>
    </r>
    <r>
      <rPr>
        <sz val="10"/>
        <rFont val="Arial"/>
        <family val="2"/>
      </rPr>
      <t xml:space="preserve"> + 4 H</t>
    </r>
    <r>
      <rPr>
        <vertAlign val="subscript"/>
        <sz val="10"/>
        <rFont val="Arial"/>
        <family val="2"/>
      </rPr>
      <t>2</t>
    </r>
  </si>
  <si>
    <r>
      <t>Glucose -&gt; 2 Lactate</t>
    </r>
    <r>
      <rPr>
        <vertAlign val="superscript"/>
        <sz val="10"/>
        <rFont val="Arial"/>
        <family val="2"/>
      </rPr>
      <t>-</t>
    </r>
    <r>
      <rPr>
        <sz val="10"/>
        <rFont val="Arial"/>
        <family val="2"/>
      </rPr>
      <t xml:space="preserve"> + 2 H</t>
    </r>
    <r>
      <rPr>
        <vertAlign val="superscript"/>
        <sz val="10"/>
        <rFont val="Arial"/>
        <family val="2"/>
      </rPr>
      <t>+</t>
    </r>
    <r>
      <rPr>
        <sz val="10"/>
        <rFont val="Arial"/>
        <family val="2"/>
      </rPr>
      <t xml:space="preserve"> </t>
    </r>
  </si>
  <si>
    <t>a-D-Glucose, aq</t>
  </si>
  <si>
    <t>CO2, g</t>
  </si>
  <si>
    <t>CO2, aq</t>
  </si>
  <si>
    <t>HCO3-, aq</t>
  </si>
  <si>
    <t xml:space="preserve">Acetate-, aq </t>
  </si>
  <si>
    <t>Lactate-, aq</t>
  </si>
  <si>
    <t xml:space="preserve">Ethanol, aq </t>
  </si>
  <si>
    <t>H+, aq</t>
  </si>
  <si>
    <t>H2, gas</t>
  </si>
  <si>
    <t>H2, aq</t>
  </si>
  <si>
    <t xml:space="preserve">H+ (neutrality), aq </t>
  </si>
  <si>
    <t xml:space="preserve">H20, liq </t>
  </si>
  <si>
    <r>
      <t xml:space="preserve">from </t>
    </r>
    <r>
      <rPr>
        <b/>
        <sz val="11"/>
        <rFont val="Calibri"/>
        <family val="2"/>
        <scheme val="minor"/>
      </rPr>
      <t>Amend and Shock 2001</t>
    </r>
  </si>
  <si>
    <t>Intercepts</t>
  </si>
  <si>
    <t>R*T (J/mol)</t>
  </si>
  <si>
    <t>LN(x)</t>
  </si>
  <si>
    <t>(RT)*LN(x)</t>
  </si>
  <si>
    <r>
      <t xml:space="preserve">from </t>
    </r>
    <r>
      <rPr>
        <b/>
        <sz val="11"/>
        <rFont val="Calibri"/>
        <family val="2"/>
        <scheme val="minor"/>
      </rPr>
      <t>Amend and Plyasunov 2001</t>
    </r>
  </si>
  <si>
    <r>
      <t>Glucose + 2 H</t>
    </r>
    <r>
      <rPr>
        <vertAlign val="subscript"/>
        <sz val="10"/>
        <rFont val="Arial"/>
        <family val="2"/>
      </rPr>
      <t>2</t>
    </r>
    <r>
      <rPr>
        <sz val="10"/>
        <rFont val="Arial"/>
        <family val="2"/>
      </rPr>
      <t>O -&gt; 2 Ethanol + 2 HCO</t>
    </r>
    <r>
      <rPr>
        <vertAlign val="subscript"/>
        <sz val="10"/>
        <rFont val="Arial"/>
        <family val="2"/>
      </rPr>
      <t>3</t>
    </r>
    <r>
      <rPr>
        <vertAlign val="superscript"/>
        <sz val="10"/>
        <rFont val="Arial"/>
        <family val="2"/>
      </rPr>
      <t>-</t>
    </r>
    <r>
      <rPr>
        <sz val="10"/>
        <rFont val="Arial"/>
        <family val="2"/>
      </rPr>
      <t xml:space="preserve"> + 2 H</t>
    </r>
    <r>
      <rPr>
        <vertAlign val="superscript"/>
        <sz val="10"/>
        <rFont val="Arial"/>
        <family val="2"/>
      </rPr>
      <t>+</t>
    </r>
  </si>
  <si>
    <r>
      <t>Gibbs reaction energy of glucose oxidation as a function of  H</t>
    </r>
    <r>
      <rPr>
        <b/>
        <vertAlign val="subscript"/>
        <sz val="12"/>
        <color theme="1"/>
        <rFont val="Calibri"/>
        <family val="2"/>
        <scheme val="minor"/>
      </rPr>
      <t xml:space="preserve">2 </t>
    </r>
    <r>
      <rPr>
        <b/>
        <sz val="12"/>
        <color theme="1"/>
        <rFont val="Calibri"/>
        <family val="2"/>
        <scheme val="minor"/>
      </rPr>
      <t>concentration and temperature</t>
    </r>
  </si>
  <si>
    <t xml:space="preserve">Standard gibbs reaction energy </t>
  </si>
  <si>
    <t>Gibbs fromation energy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</si>
</sst>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"/>
    <numFmt numFmtId="165" formatCode="0.0"/>
  </numFmts>
  <fonts count="19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9"/>
      <name val="Arial"/>
      <family val="2"/>
    </font>
    <font>
      <sz val="11"/>
      <color theme="9"/>
      <name val="Calibri"/>
      <family val="2"/>
      <scheme val="minor"/>
    </font>
    <font>
      <b/>
      <sz val="10"/>
      <color rgb="FFFF0000"/>
      <name val="Arial"/>
      <family val="2"/>
    </font>
    <font>
      <vertAlign val="superscript"/>
      <sz val="10"/>
      <name val="Arial"/>
      <family val="2"/>
    </font>
    <font>
      <sz val="11"/>
      <color theme="3" tint="0.39997558519241921"/>
      <name val="Calibri"/>
      <family val="2"/>
      <scheme val="minor"/>
    </font>
    <font>
      <sz val="10"/>
      <color theme="3" tint="0.39997558519241921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bscript"/>
      <sz val="10"/>
      <name val="Arial"/>
      <family val="2"/>
    </font>
    <font>
      <vertAlign val="subscript"/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9"/>
      <name val="Arial"/>
      <family val="2"/>
    </font>
    <font>
      <b/>
      <sz val="12"/>
      <color theme="1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  <font>
      <sz val="8.5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3" fillId="0" borderId="0" xfId="0" applyFont="1"/>
    <xf numFmtId="49" fontId="2" fillId="0" borderId="0" xfId="0" applyNumberFormat="1" applyFont="1" applyAlignment="1">
      <alignment horizontal="center"/>
    </xf>
    <xf numFmtId="0" fontId="2" fillId="0" borderId="1" xfId="0" applyFont="1" applyBorder="1"/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0" fillId="0" borderId="1" xfId="0" applyBorder="1"/>
    <xf numFmtId="164" fontId="0" fillId="0" borderId="0" xfId="0" applyNumberFormat="1"/>
    <xf numFmtId="165" fontId="2" fillId="0" borderId="0" xfId="0" applyNumberFormat="1" applyFont="1"/>
    <xf numFmtId="165" fontId="0" fillId="0" borderId="0" xfId="0" applyNumberFormat="1"/>
    <xf numFmtId="0" fontId="10" fillId="0" borderId="0" xfId="0" applyFont="1"/>
    <xf numFmtId="0" fontId="13" fillId="0" borderId="0" xfId="0" applyFont="1"/>
    <xf numFmtId="0" fontId="15" fillId="0" borderId="0" xfId="0" applyFont="1"/>
    <xf numFmtId="49" fontId="15" fillId="0" borderId="0" xfId="0" applyNumberFormat="1" applyFont="1" applyAlignment="1">
      <alignment horizontal="center"/>
    </xf>
    <xf numFmtId="165" fontId="3" fillId="0" borderId="0" xfId="0" applyNumberFormat="1" applyFont="1"/>
    <xf numFmtId="0" fontId="16" fillId="0" borderId="0" xfId="0" applyFont="1"/>
    <xf numFmtId="0" fontId="16" fillId="0" borderId="1" xfId="0" applyFont="1" applyBorder="1"/>
    <xf numFmtId="0" fontId="18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655147878493421"/>
          <c:y val="8.2372873983659847E-2"/>
          <c:w val="0.74150030864197536"/>
          <c:h val="0.83146177960370626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'Glucose oxidation'!$A$53</c:f>
              <c:strCache>
                <c:ptCount val="1"/>
                <c:pt idx="0">
                  <c:v>H2 (aq), 298.15 K</c:v>
                </c:pt>
              </c:strCache>
            </c:strRef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diamond"/>
            <c:size val="6"/>
            <c:spPr>
              <a:solidFill>
                <a:schemeClr val="tx1"/>
              </a:solidFill>
              <a:ln>
                <a:noFill/>
              </a:ln>
            </c:spPr>
          </c:marker>
          <c:xVal>
            <c:numRef>
              <c:f>'Glucose oxidation'!$G$47:$L$47</c:f>
              <c:numCache>
                <c:formatCode>General</c:formatCode>
                <c:ptCount val="6"/>
                <c:pt idx="0">
                  <c:v>1</c:v>
                </c:pt>
                <c:pt idx="1">
                  <c:v>0.1</c:v>
                </c:pt>
                <c:pt idx="2">
                  <c:v>0.01</c:v>
                </c:pt>
                <c:pt idx="3">
                  <c:v>1E-3</c:v>
                </c:pt>
                <c:pt idx="4">
                  <c:v>1E-4</c:v>
                </c:pt>
                <c:pt idx="5">
                  <c:v>1.0000000000000001E-5</c:v>
                </c:pt>
              </c:numCache>
            </c:numRef>
          </c:xVal>
          <c:yVal>
            <c:numRef>
              <c:f>'Glucose oxidation'!$G$53:$L$53</c:f>
              <c:numCache>
                <c:formatCode>General</c:formatCode>
                <c:ptCount val="6"/>
                <c:pt idx="0">
                  <c:v>-142.55999999999995</c:v>
                </c:pt>
                <c:pt idx="1">
                  <c:v>-165.38054973336691</c:v>
                </c:pt>
                <c:pt idx="2">
                  <c:v>-188.20109946673389</c:v>
                </c:pt>
                <c:pt idx="3">
                  <c:v>-211.02164920010085</c:v>
                </c:pt>
                <c:pt idx="4">
                  <c:v>-233.84219893346781</c:v>
                </c:pt>
                <c:pt idx="5">
                  <c:v>-256.66274866683477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'Glucose oxidation'!$A$54</c:f>
              <c:strCache>
                <c:ptCount val="1"/>
                <c:pt idx="0">
                  <c:v>H2 (aq), 343.15 K</c:v>
                </c:pt>
              </c:strCache>
            </c:strRef>
          </c:tx>
          <c:spPr>
            <a:ln>
              <a:solidFill>
                <a:schemeClr val="tx1"/>
              </a:solidFill>
              <a:prstDash val="dash"/>
            </a:ln>
          </c:spPr>
          <c:marker>
            <c:symbol val="diamond"/>
            <c:size val="6"/>
            <c:spPr>
              <a:solidFill>
                <a:schemeClr val="tx1"/>
              </a:solidFill>
              <a:ln>
                <a:noFill/>
                <a:prstDash val="solid"/>
              </a:ln>
            </c:spPr>
          </c:marker>
          <c:xVal>
            <c:numRef>
              <c:f>'Glucose oxidation'!$G$47:$L$47</c:f>
              <c:numCache>
                <c:formatCode>General</c:formatCode>
                <c:ptCount val="6"/>
                <c:pt idx="0">
                  <c:v>1</c:v>
                </c:pt>
                <c:pt idx="1">
                  <c:v>0.1</c:v>
                </c:pt>
                <c:pt idx="2">
                  <c:v>0.01</c:v>
                </c:pt>
                <c:pt idx="3">
                  <c:v>1E-3</c:v>
                </c:pt>
                <c:pt idx="4">
                  <c:v>1E-4</c:v>
                </c:pt>
                <c:pt idx="5">
                  <c:v>1.0000000000000001E-5</c:v>
                </c:pt>
              </c:numCache>
            </c:numRef>
          </c:xVal>
          <c:yVal>
            <c:numRef>
              <c:f>'Glucose oxidation'!$G$54:$L$54</c:f>
              <c:numCache>
                <c:formatCode>General</c:formatCode>
                <c:ptCount val="6"/>
                <c:pt idx="0">
                  <c:v>-153.07999999999993</c:v>
                </c:pt>
                <c:pt idx="1">
                  <c:v>-179.35809275504985</c:v>
                </c:pt>
                <c:pt idx="2">
                  <c:v>-205.63618551009978</c:v>
                </c:pt>
                <c:pt idx="3">
                  <c:v>-231.91427826514968</c:v>
                </c:pt>
                <c:pt idx="4">
                  <c:v>-258.19237102019957</c:v>
                </c:pt>
                <c:pt idx="5">
                  <c:v>-284.47046377524953</c:v>
                </c:pt>
              </c:numCache>
            </c:numRef>
          </c:yVal>
          <c:smooth val="1"/>
        </c:ser>
        <c:ser>
          <c:idx val="4"/>
          <c:order val="2"/>
          <c:tx>
            <c:strRef>
              <c:f>'Glucose oxidation'!$E$57</c:f>
              <c:strCache>
                <c:ptCount val="1"/>
                <c:pt idx="0">
                  <c:v>Lac, 298.15</c:v>
                </c:pt>
              </c:strCache>
            </c:strRef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square"/>
            <c:size val="4"/>
            <c:spPr>
              <a:solidFill>
                <a:schemeClr val="bg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'Glucose oxidation'!$G$47:$L$47</c:f>
              <c:numCache>
                <c:formatCode>General</c:formatCode>
                <c:ptCount val="6"/>
                <c:pt idx="0">
                  <c:v>1</c:v>
                </c:pt>
                <c:pt idx="1">
                  <c:v>0.1</c:v>
                </c:pt>
                <c:pt idx="2">
                  <c:v>0.01</c:v>
                </c:pt>
                <c:pt idx="3">
                  <c:v>1E-3</c:v>
                </c:pt>
                <c:pt idx="4">
                  <c:v>1E-4</c:v>
                </c:pt>
                <c:pt idx="5">
                  <c:v>1.0000000000000001E-5</c:v>
                </c:pt>
              </c:numCache>
            </c:numRef>
          </c:xVal>
          <c:yVal>
            <c:numRef>
              <c:f>'Glucose oxidation'!$G$57:$L$57</c:f>
              <c:numCache>
                <c:formatCode>0.0</c:formatCode>
                <c:ptCount val="6"/>
                <c:pt idx="0">
                  <c:v>-195</c:v>
                </c:pt>
                <c:pt idx="1">
                  <c:v>-195</c:v>
                </c:pt>
                <c:pt idx="2">
                  <c:v>-195</c:v>
                </c:pt>
                <c:pt idx="3">
                  <c:v>-195</c:v>
                </c:pt>
                <c:pt idx="4">
                  <c:v>-195</c:v>
                </c:pt>
                <c:pt idx="5">
                  <c:v>-195</c:v>
                </c:pt>
              </c:numCache>
            </c:numRef>
          </c:yVal>
          <c:smooth val="1"/>
        </c:ser>
        <c:ser>
          <c:idx val="6"/>
          <c:order val="3"/>
          <c:tx>
            <c:strRef>
              <c:f>'Glucose oxidation'!$E$58</c:f>
              <c:strCache>
                <c:ptCount val="1"/>
                <c:pt idx="0">
                  <c:v>Lac, 343.15</c:v>
                </c:pt>
              </c:strCache>
            </c:strRef>
          </c:tx>
          <c:spPr>
            <a:ln>
              <a:solidFill>
                <a:schemeClr val="tx1"/>
              </a:solidFill>
              <a:prstDash val="dash"/>
            </a:ln>
          </c:spPr>
          <c:marker>
            <c:symbol val="square"/>
            <c:size val="4"/>
            <c:spPr>
              <a:solidFill>
                <a:schemeClr val="bg1"/>
              </a:solidFill>
              <a:ln>
                <a:solidFill>
                  <a:schemeClr val="tx1"/>
                </a:solidFill>
                <a:prstDash val="solid"/>
              </a:ln>
            </c:spPr>
          </c:marker>
          <c:xVal>
            <c:numRef>
              <c:f>'Glucose oxidation'!$G$47:$L$47</c:f>
              <c:numCache>
                <c:formatCode>General</c:formatCode>
                <c:ptCount val="6"/>
                <c:pt idx="0">
                  <c:v>1</c:v>
                </c:pt>
                <c:pt idx="1">
                  <c:v>0.1</c:v>
                </c:pt>
                <c:pt idx="2">
                  <c:v>0.01</c:v>
                </c:pt>
                <c:pt idx="3">
                  <c:v>1E-3</c:v>
                </c:pt>
                <c:pt idx="4">
                  <c:v>1E-4</c:v>
                </c:pt>
                <c:pt idx="5">
                  <c:v>1.0000000000000001E-5</c:v>
                </c:pt>
              </c:numCache>
            </c:numRef>
          </c:xVal>
          <c:yVal>
            <c:numRef>
              <c:f>'Glucose oxidation'!$G$58:$L$58</c:f>
              <c:numCache>
                <c:formatCode>0.0</c:formatCode>
                <c:ptCount val="6"/>
                <c:pt idx="0">
                  <c:v>-198.62</c:v>
                </c:pt>
                <c:pt idx="1">
                  <c:v>-198.62</c:v>
                </c:pt>
                <c:pt idx="2">
                  <c:v>-198.62</c:v>
                </c:pt>
                <c:pt idx="3">
                  <c:v>-198.62</c:v>
                </c:pt>
                <c:pt idx="4">
                  <c:v>-198.62</c:v>
                </c:pt>
                <c:pt idx="5">
                  <c:v>-198.62</c:v>
                </c:pt>
              </c:numCache>
            </c:numRef>
          </c:yVal>
          <c:smooth val="1"/>
        </c:ser>
        <c:ser>
          <c:idx val="5"/>
          <c:order val="4"/>
          <c:tx>
            <c:strRef>
              <c:f>'Glucose oxidation'!$E$59</c:f>
              <c:strCache>
                <c:ptCount val="1"/>
                <c:pt idx="0">
                  <c:v>EtOH, 298.15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ymbol val="circle"/>
            <c:size val="5"/>
            <c:spPr>
              <a:solidFill>
                <a:schemeClr val="tx1"/>
              </a:solidFill>
              <a:ln>
                <a:noFill/>
              </a:ln>
            </c:spPr>
          </c:marker>
          <c:xVal>
            <c:numRef>
              <c:f>'Glucose oxidation'!$G$47:$L$47</c:f>
              <c:numCache>
                <c:formatCode>General</c:formatCode>
                <c:ptCount val="6"/>
                <c:pt idx="0">
                  <c:v>1</c:v>
                </c:pt>
                <c:pt idx="1">
                  <c:v>0.1</c:v>
                </c:pt>
                <c:pt idx="2">
                  <c:v>0.01</c:v>
                </c:pt>
                <c:pt idx="3">
                  <c:v>1E-3</c:v>
                </c:pt>
                <c:pt idx="4">
                  <c:v>1E-4</c:v>
                </c:pt>
                <c:pt idx="5">
                  <c:v>1.0000000000000001E-5</c:v>
                </c:pt>
              </c:numCache>
            </c:numRef>
          </c:xVal>
          <c:yVal>
            <c:numRef>
              <c:f>'Glucose oxidation'!$G$59:$L$59</c:f>
              <c:numCache>
                <c:formatCode>0.0</c:formatCode>
                <c:ptCount val="6"/>
                <c:pt idx="0">
                  <c:v>-231.7800000000002</c:v>
                </c:pt>
                <c:pt idx="1">
                  <c:v>-231.7800000000002</c:v>
                </c:pt>
                <c:pt idx="2">
                  <c:v>-231.7800000000002</c:v>
                </c:pt>
                <c:pt idx="3">
                  <c:v>-231.7800000000002</c:v>
                </c:pt>
                <c:pt idx="4">
                  <c:v>-231.7800000000002</c:v>
                </c:pt>
                <c:pt idx="5">
                  <c:v>-231.7800000000002</c:v>
                </c:pt>
              </c:numCache>
            </c:numRef>
          </c:yVal>
          <c:smooth val="1"/>
        </c:ser>
        <c:ser>
          <c:idx val="7"/>
          <c:order val="5"/>
          <c:tx>
            <c:strRef>
              <c:f>'Glucose oxidation'!$E$60</c:f>
              <c:strCache>
                <c:ptCount val="1"/>
                <c:pt idx="0">
                  <c:v>EtOH, 343.15</c:v>
                </c:pt>
              </c:strCache>
            </c:strRef>
          </c:tx>
          <c:spPr>
            <a:ln>
              <a:solidFill>
                <a:schemeClr val="tx1"/>
              </a:solidFill>
              <a:prstDash val="dash"/>
            </a:ln>
          </c:spPr>
          <c:marker>
            <c:symbol val="circle"/>
            <c:size val="5"/>
            <c:spPr>
              <a:solidFill>
                <a:schemeClr val="tx1"/>
              </a:solidFill>
              <a:ln>
                <a:noFill/>
              </a:ln>
            </c:spPr>
          </c:marker>
          <c:xVal>
            <c:numRef>
              <c:f>'Glucose oxidation'!$G$47:$L$47</c:f>
              <c:numCache>
                <c:formatCode>General</c:formatCode>
                <c:ptCount val="6"/>
                <c:pt idx="0">
                  <c:v>1</c:v>
                </c:pt>
                <c:pt idx="1">
                  <c:v>0.1</c:v>
                </c:pt>
                <c:pt idx="2">
                  <c:v>0.01</c:v>
                </c:pt>
                <c:pt idx="3">
                  <c:v>1E-3</c:v>
                </c:pt>
                <c:pt idx="4">
                  <c:v>1E-4</c:v>
                </c:pt>
                <c:pt idx="5">
                  <c:v>1.0000000000000001E-5</c:v>
                </c:pt>
              </c:numCache>
            </c:numRef>
          </c:xVal>
          <c:yVal>
            <c:numRef>
              <c:f>'Glucose oxidation'!$G$60:$L$60</c:f>
              <c:numCache>
                <c:formatCode>0.0</c:formatCode>
                <c:ptCount val="6"/>
                <c:pt idx="0">
                  <c:v>-239.74</c:v>
                </c:pt>
                <c:pt idx="1">
                  <c:v>-239.74</c:v>
                </c:pt>
                <c:pt idx="2">
                  <c:v>-239.74</c:v>
                </c:pt>
                <c:pt idx="3">
                  <c:v>-239.74</c:v>
                </c:pt>
                <c:pt idx="4">
                  <c:v>-239.74</c:v>
                </c:pt>
                <c:pt idx="5">
                  <c:v>-239.74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834752"/>
        <c:axId val="41845504"/>
      </c:scatterChart>
      <c:valAx>
        <c:axId val="41834752"/>
        <c:scaling>
          <c:logBase val="10"/>
          <c:orientation val="maxMin"/>
          <c:min val="1.0000000000000003E-5"/>
        </c:scaling>
        <c:delete val="0"/>
        <c:axPos val="b"/>
        <c:title>
          <c:tx>
            <c:rich>
              <a:bodyPr/>
              <a:lstStyle/>
              <a:p>
                <a:pPr>
                  <a:defRPr sz="800"/>
                </a:pPr>
                <a:r>
                  <a:rPr lang="en-US" sz="800"/>
                  <a:t>H</a:t>
                </a:r>
                <a:r>
                  <a:rPr lang="en-US" sz="800" baseline="-25000"/>
                  <a:t>2</a:t>
                </a:r>
                <a:r>
                  <a:rPr lang="en-US" sz="800" baseline="0"/>
                  <a:t> </a:t>
                </a:r>
                <a:r>
                  <a:rPr lang="en-US" sz="800"/>
                  <a:t>Concentration (M)</a:t>
                </a:r>
              </a:p>
            </c:rich>
          </c:tx>
          <c:layout/>
          <c:overlay val="0"/>
        </c:title>
        <c:numFmt formatCode="General" sourceLinked="1"/>
        <c:majorTickMark val="in"/>
        <c:minorTickMark val="out"/>
        <c:tickLblPos val="high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700" b="0"/>
            </a:pPr>
            <a:endParaRPr lang="en-US"/>
          </a:p>
        </c:txPr>
        <c:crossAx val="41845504"/>
        <c:crosses val="autoZero"/>
        <c:crossBetween val="midCat"/>
      </c:valAx>
      <c:valAx>
        <c:axId val="41845504"/>
        <c:scaling>
          <c:orientation val="minMax"/>
          <c:max val="-100"/>
        </c:scaling>
        <c:delete val="0"/>
        <c:axPos val="r"/>
        <c:majorGridlines/>
        <c:title>
          <c:tx>
            <c:rich>
              <a:bodyPr rot="-5400000" vert="horz"/>
              <a:lstStyle/>
              <a:p>
                <a:pPr>
                  <a:defRPr sz="800" b="1"/>
                </a:pPr>
                <a:r>
                  <a:rPr lang="el-GR" sz="800" b="1"/>
                  <a:t>Δ</a:t>
                </a:r>
                <a:r>
                  <a:rPr lang="en-GB" sz="800" b="1"/>
                  <a:t>G′ (kJ/mol)</a:t>
                </a:r>
              </a:p>
            </c:rich>
          </c:tx>
          <c:layout>
            <c:manualLayout>
              <c:xMode val="edge"/>
              <c:yMode val="edge"/>
              <c:x val="2.4581172839506171E-2"/>
              <c:y val="0.38420198412698414"/>
            </c:manualLayout>
          </c:layout>
          <c:overlay val="0"/>
        </c:title>
        <c:numFmt formatCode="General" sourceLinked="1"/>
        <c:majorTickMark val="in"/>
        <c:minorTickMark val="out"/>
        <c:tickLblPos val="high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700" b="0"/>
            </a:pPr>
            <a:endParaRPr lang="en-US"/>
          </a:p>
        </c:txPr>
        <c:crossAx val="41834752"/>
        <c:crosses val="autoZero"/>
        <c:crossBetween val="midCat"/>
        <c:minorUnit val="10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61</xdr:row>
      <xdr:rowOff>180975</xdr:rowOff>
    </xdr:from>
    <xdr:to>
      <xdr:col>6</xdr:col>
      <xdr:colOff>192000</xdr:colOff>
      <xdr:row>75</xdr:row>
      <xdr:rowOff>33975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0.00134</cdr:x>
      <cdr:y>0.00172</cdr:y>
    </cdr:from>
    <cdr:to>
      <cdr:x>0.11033</cdr:x>
      <cdr:y>0.08214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4337" y="4337"/>
          <a:ext cx="353121" cy="2026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1400" b="1"/>
            <a:t>a</a:t>
          </a:r>
          <a:endParaRPr lang="en-GB" sz="2800" b="1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72"/>
  <sheetViews>
    <sheetView tabSelected="1" zoomScaleNormal="100" workbookViewId="0">
      <selection activeCell="Q68" sqref="Q68"/>
    </sheetView>
  </sheetViews>
  <sheetFormatPr defaultRowHeight="15" x14ac:dyDescent="0.25"/>
  <cols>
    <col min="24" max="24" width="10" bestFit="1" customWidth="1"/>
    <col min="25" max="25" width="11.140625" bestFit="1" customWidth="1"/>
    <col min="26" max="26" width="12" bestFit="1" customWidth="1"/>
    <col min="27" max="27" width="11" bestFit="1" customWidth="1"/>
  </cols>
  <sheetData>
    <row r="2" spans="1:18" ht="18.75" x14ac:dyDescent="0.35">
      <c r="B2" s="19" t="s">
        <v>51</v>
      </c>
    </row>
    <row r="3" spans="1:18" ht="15.75" x14ac:dyDescent="0.25">
      <c r="B3" s="19"/>
    </row>
    <row r="4" spans="1:18" x14ac:dyDescent="0.25">
      <c r="B4" s="21"/>
    </row>
    <row r="5" spans="1:18" ht="15.75" x14ac:dyDescent="0.25">
      <c r="A5" s="10"/>
      <c r="B5" s="2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</row>
    <row r="6" spans="1:18" ht="15.75" x14ac:dyDescent="0.25">
      <c r="B6" s="19"/>
    </row>
    <row r="7" spans="1:18" x14ac:dyDescent="0.25">
      <c r="B7" s="9" t="s">
        <v>52</v>
      </c>
      <c r="J7" s="14" t="s">
        <v>29</v>
      </c>
      <c r="K7" s="1"/>
      <c r="L7" s="1"/>
      <c r="N7" s="16"/>
      <c r="O7" s="16"/>
      <c r="P7" s="17"/>
    </row>
    <row r="8" spans="1:18" x14ac:dyDescent="0.25">
      <c r="B8" s="1"/>
      <c r="C8" s="1"/>
      <c r="D8" s="1"/>
      <c r="E8" s="1"/>
      <c r="F8" s="1"/>
      <c r="G8" s="1"/>
      <c r="H8" s="1"/>
      <c r="J8" s="1" t="s">
        <v>1</v>
      </c>
      <c r="K8" s="1"/>
      <c r="L8" s="1"/>
      <c r="N8" s="2"/>
      <c r="O8" s="2"/>
      <c r="P8" s="2"/>
    </row>
    <row r="9" spans="1:18" x14ac:dyDescent="0.25">
      <c r="B9" s="1"/>
      <c r="C9" s="1"/>
      <c r="D9" s="1"/>
      <c r="E9" s="1"/>
      <c r="F9" s="1"/>
      <c r="G9" s="1"/>
      <c r="H9" s="1"/>
      <c r="J9" s="1" t="s">
        <v>4</v>
      </c>
      <c r="L9" s="1" t="s">
        <v>3</v>
      </c>
      <c r="N9" s="2"/>
      <c r="O9" s="5"/>
      <c r="P9" s="2"/>
    </row>
    <row r="10" spans="1:18" ht="15.75" x14ac:dyDescent="0.3">
      <c r="B10" s="1" t="s">
        <v>30</v>
      </c>
      <c r="C10" s="1"/>
      <c r="D10" s="1"/>
      <c r="E10" s="1"/>
      <c r="F10" s="1"/>
      <c r="G10" s="1"/>
      <c r="H10" s="14" t="s">
        <v>24</v>
      </c>
      <c r="J10" s="13">
        <f>(2*E29+2*E28+4*E36+4*E34)-(E23+4*E37)</f>
        <v>-142.55999999999995</v>
      </c>
      <c r="K10" s="12"/>
      <c r="L10" s="13">
        <f>(2*G29+2*G28+4*G36+4*G34)-(G23+4*G37)</f>
        <v>-153.07999999999993</v>
      </c>
      <c r="N10" s="18"/>
      <c r="O10" s="18"/>
      <c r="P10" s="18"/>
    </row>
    <row r="11" spans="1:18" ht="15.75" x14ac:dyDescent="0.3">
      <c r="B11" s="1" t="s">
        <v>50</v>
      </c>
      <c r="C11" s="1"/>
      <c r="D11" s="1"/>
      <c r="E11" s="1"/>
      <c r="F11" s="1"/>
      <c r="G11" s="1"/>
      <c r="H11" s="14" t="s">
        <v>25</v>
      </c>
      <c r="J11" s="13">
        <f>(2*E31+2*E28+2*E36)-(E23+2*E37)</f>
        <v>-231.7800000000002</v>
      </c>
      <c r="K11" s="12"/>
      <c r="L11" s="13">
        <f>(2*G31+2*G28+2*G36)-(G23+2*G37)</f>
        <v>-239.74</v>
      </c>
      <c r="N11" s="18"/>
      <c r="O11" s="18"/>
      <c r="P11" s="18"/>
    </row>
    <row r="12" spans="1:18" x14ac:dyDescent="0.25">
      <c r="B12" s="1" t="s">
        <v>31</v>
      </c>
      <c r="C12" s="1"/>
      <c r="D12" s="1"/>
      <c r="E12" s="1"/>
      <c r="F12" s="1"/>
      <c r="G12" s="1"/>
      <c r="H12" s="14" t="s">
        <v>26</v>
      </c>
      <c r="J12" s="13">
        <f>(2*E30+2*E36)-(E23)</f>
        <v>-195</v>
      </c>
      <c r="K12" s="12"/>
      <c r="L12" s="13">
        <f>(2*G30+2*G36)-(G23)</f>
        <v>-198.62</v>
      </c>
      <c r="N12" s="18"/>
      <c r="O12" s="18"/>
      <c r="P12" s="18"/>
    </row>
    <row r="14" spans="1:18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</row>
    <row r="16" spans="1:18" x14ac:dyDescent="0.25">
      <c r="B16" s="9" t="s">
        <v>53</v>
      </c>
      <c r="E16" s="1"/>
      <c r="F16" s="3" t="s">
        <v>5</v>
      </c>
      <c r="G16" s="1"/>
      <c r="H16" s="1"/>
      <c r="I16" s="1"/>
    </row>
    <row r="17" spans="1:12" x14ac:dyDescent="0.25">
      <c r="A17" s="1"/>
      <c r="B17" s="1"/>
      <c r="C17" s="1"/>
      <c r="D17" s="1"/>
      <c r="E17" s="4"/>
      <c r="F17" s="4"/>
      <c r="G17" s="4"/>
      <c r="H17" s="1"/>
      <c r="I17" s="1"/>
      <c r="J17" s="1"/>
      <c r="K17" s="1"/>
      <c r="L17" s="1"/>
    </row>
    <row r="18" spans="1:12" x14ac:dyDescent="0.25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x14ac:dyDescent="0.25">
      <c r="C19" s="1"/>
      <c r="D19" s="1"/>
      <c r="E19" t="s">
        <v>2</v>
      </c>
      <c r="H19" s="1"/>
      <c r="I19" s="1"/>
      <c r="J19" s="1"/>
      <c r="K19" s="1"/>
      <c r="L19" s="1"/>
    </row>
    <row r="20" spans="1:12" ht="17.25" x14ac:dyDescent="0.25">
      <c r="E20" t="s">
        <v>20</v>
      </c>
      <c r="G20" t="s">
        <v>21</v>
      </c>
      <c r="H20" s="1"/>
      <c r="I20" s="1"/>
      <c r="J20" s="1"/>
      <c r="K20" s="1"/>
      <c r="L20" s="1"/>
    </row>
    <row r="21" spans="1:12" x14ac:dyDescent="0.25">
      <c r="E21">
        <v>298.14999999999998</v>
      </c>
      <c r="G21">
        <v>343.15</v>
      </c>
      <c r="J21" s="1"/>
      <c r="K21" s="1"/>
      <c r="L21" s="1"/>
    </row>
    <row r="22" spans="1:12" x14ac:dyDescent="0.25">
      <c r="K22" s="1"/>
      <c r="L22" s="1"/>
    </row>
    <row r="23" spans="1:12" x14ac:dyDescent="0.25">
      <c r="C23" t="s">
        <v>32</v>
      </c>
      <c r="E23" s="15">
        <v>-910.3</v>
      </c>
      <c r="F23" s="15"/>
      <c r="G23" s="15">
        <v>-923.64</v>
      </c>
      <c r="H23" s="5"/>
      <c r="I23" s="15" t="s">
        <v>49</v>
      </c>
      <c r="K23" s="1"/>
      <c r="L23" s="1"/>
    </row>
    <row r="24" spans="1:12" x14ac:dyDescent="0.25">
      <c r="C24" t="s">
        <v>33</v>
      </c>
      <c r="E24">
        <v>-394.36</v>
      </c>
      <c r="G24">
        <v>-404.1</v>
      </c>
      <c r="I24" s="15" t="s">
        <v>44</v>
      </c>
      <c r="K24" s="1"/>
      <c r="L24" s="1"/>
    </row>
    <row r="25" spans="1:12" x14ac:dyDescent="0.25">
      <c r="C25" t="s">
        <v>34</v>
      </c>
      <c r="E25">
        <v>-387.44</v>
      </c>
      <c r="G25">
        <v>-391.99</v>
      </c>
      <c r="I25" s="15" t="s">
        <v>44</v>
      </c>
      <c r="K25" s="1"/>
      <c r="L25" s="1"/>
    </row>
    <row r="26" spans="1:12" x14ac:dyDescent="0.25">
      <c r="K26" s="1"/>
      <c r="L26" s="1"/>
    </row>
    <row r="27" spans="1:12" x14ac:dyDescent="0.25">
      <c r="H27" s="1"/>
      <c r="J27" s="1"/>
      <c r="K27" s="1"/>
      <c r="L27" s="1"/>
    </row>
    <row r="28" spans="1:12" x14ac:dyDescent="0.25">
      <c r="C28" t="s">
        <v>35</v>
      </c>
      <c r="E28">
        <v>-586.94000000000005</v>
      </c>
      <c r="G28">
        <v>-591.29</v>
      </c>
      <c r="H28" s="1"/>
      <c r="I28" s="15" t="s">
        <v>44</v>
      </c>
      <c r="J28" s="1"/>
      <c r="K28" s="1"/>
      <c r="L28" s="1"/>
    </row>
    <row r="29" spans="1:12" x14ac:dyDescent="0.25">
      <c r="C29" t="s">
        <v>36</v>
      </c>
      <c r="E29">
        <v>-369.33</v>
      </c>
      <c r="G29">
        <v>-373.31</v>
      </c>
      <c r="H29" s="1"/>
      <c r="I29" s="15" t="s">
        <v>44</v>
      </c>
      <c r="J29" s="1"/>
      <c r="K29" s="1"/>
      <c r="L29" s="1"/>
    </row>
    <row r="30" spans="1:12" x14ac:dyDescent="0.25">
      <c r="C30" t="s">
        <v>37</v>
      </c>
      <c r="E30">
        <v>-512.66999999999996</v>
      </c>
      <c r="G30">
        <v>-519.05999999999995</v>
      </c>
      <c r="H30" s="1"/>
      <c r="I30" s="15" t="s">
        <v>44</v>
      </c>
      <c r="J30" s="1"/>
      <c r="K30" s="1"/>
      <c r="L30" s="1"/>
    </row>
    <row r="31" spans="1:12" x14ac:dyDescent="0.25">
      <c r="C31" t="s">
        <v>38</v>
      </c>
      <c r="E31">
        <v>-181.3</v>
      </c>
      <c r="G31">
        <v>-188.9</v>
      </c>
      <c r="H31" s="1"/>
      <c r="I31" s="15" t="s">
        <v>44</v>
      </c>
      <c r="J31" s="1"/>
      <c r="K31" s="1"/>
      <c r="L31" s="1"/>
    </row>
    <row r="32" spans="1:12" x14ac:dyDescent="0.25">
      <c r="C32" t="s">
        <v>39</v>
      </c>
      <c r="E32">
        <v>0</v>
      </c>
      <c r="G32">
        <v>0</v>
      </c>
      <c r="H32" s="1"/>
      <c r="I32" s="15" t="s">
        <v>44</v>
      </c>
      <c r="J32" s="1"/>
      <c r="K32" s="1"/>
      <c r="L32" s="1"/>
    </row>
    <row r="33" spans="1:18" x14ac:dyDescent="0.25">
      <c r="C33" t="s">
        <v>40</v>
      </c>
      <c r="E33">
        <v>0</v>
      </c>
      <c r="G33">
        <v>-5.97</v>
      </c>
      <c r="H33" s="1"/>
      <c r="I33" s="15" t="s">
        <v>44</v>
      </c>
      <c r="J33" s="1"/>
      <c r="K33" s="1"/>
      <c r="L33" s="1"/>
    </row>
    <row r="34" spans="1:18" x14ac:dyDescent="0.25">
      <c r="C34" t="s">
        <v>41</v>
      </c>
      <c r="E34">
        <v>17.72</v>
      </c>
      <c r="G34">
        <v>14.62</v>
      </c>
      <c r="H34" s="1"/>
      <c r="I34" s="15" t="s">
        <v>44</v>
      </c>
      <c r="J34" s="1"/>
    </row>
    <row r="35" spans="1:18" x14ac:dyDescent="0.25">
      <c r="H35" s="1"/>
      <c r="J35" s="1"/>
    </row>
    <row r="36" spans="1:18" x14ac:dyDescent="0.25">
      <c r="C36" t="s">
        <v>42</v>
      </c>
      <c r="E36">
        <v>-39.979999999999997</v>
      </c>
      <c r="G36">
        <v>-42.07</v>
      </c>
      <c r="H36" s="6"/>
      <c r="I36" s="15" t="s">
        <v>44</v>
      </c>
      <c r="J36" s="1"/>
    </row>
    <row r="37" spans="1:18" x14ac:dyDescent="0.25">
      <c r="C37" t="s">
        <v>43</v>
      </c>
      <c r="E37">
        <v>-237.18</v>
      </c>
      <c r="G37">
        <v>-240.57</v>
      </c>
      <c r="H37" s="1"/>
      <c r="I37" s="15" t="s">
        <v>44</v>
      </c>
      <c r="J37" s="1"/>
    </row>
    <row r="38" spans="1:18" x14ac:dyDescent="0.25">
      <c r="C38" s="1"/>
      <c r="D38" s="1"/>
      <c r="E38" s="1"/>
      <c r="F38" s="1"/>
      <c r="H38" s="1"/>
      <c r="I38" s="1"/>
      <c r="J38" s="1"/>
    </row>
    <row r="39" spans="1:18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</row>
    <row r="41" spans="1:18" x14ac:dyDescent="0.25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8" ht="17.25" x14ac:dyDescent="0.25">
      <c r="B42" s="1"/>
      <c r="C42" s="1"/>
      <c r="D42" s="1"/>
      <c r="E42" t="s">
        <v>0</v>
      </c>
      <c r="H42" s="1"/>
      <c r="I42" s="1"/>
      <c r="J42" s="1"/>
      <c r="K42" s="1"/>
      <c r="L42" s="1"/>
    </row>
    <row r="43" spans="1:18" x14ac:dyDescent="0.25">
      <c r="B43" s="1"/>
      <c r="C43" s="1"/>
      <c r="D43" s="1"/>
      <c r="E43" s="1"/>
      <c r="F43" s="1"/>
    </row>
    <row r="44" spans="1:18" x14ac:dyDescent="0.25">
      <c r="B44" s="1"/>
    </row>
    <row r="45" spans="1:18" x14ac:dyDescent="0.25">
      <c r="C45" t="s">
        <v>13</v>
      </c>
    </row>
    <row r="46" spans="1:18" x14ac:dyDescent="0.25">
      <c r="C46">
        <v>8.3144621000000001</v>
      </c>
      <c r="F46" s="1"/>
      <c r="G46" s="1" t="s">
        <v>6</v>
      </c>
      <c r="H46" s="1"/>
      <c r="J46" t="s">
        <v>7</v>
      </c>
      <c r="M46" s="7" t="s">
        <v>8</v>
      </c>
      <c r="N46" s="7"/>
      <c r="O46" s="7"/>
    </row>
    <row r="47" spans="1:18" x14ac:dyDescent="0.25">
      <c r="G47" s="1">
        <v>1</v>
      </c>
      <c r="H47" s="1">
        <v>0.1</v>
      </c>
      <c r="I47">
        <v>0.01</v>
      </c>
      <c r="J47" s="1">
        <v>1E-3</v>
      </c>
      <c r="K47" s="1">
        <v>1E-4</v>
      </c>
      <c r="L47" s="1">
        <v>1.0000000000000001E-5</v>
      </c>
      <c r="M47" s="8">
        <v>9.9999999999999995E-7</v>
      </c>
      <c r="N47" s="8">
        <v>9.9999999999999995E-8</v>
      </c>
      <c r="O47" s="8">
        <v>1E-8</v>
      </c>
    </row>
    <row r="48" spans="1:18" x14ac:dyDescent="0.25">
      <c r="C48" t="s">
        <v>46</v>
      </c>
      <c r="F48" t="s">
        <v>47</v>
      </c>
      <c r="G48">
        <f>LN(G47)</f>
        <v>0</v>
      </c>
      <c r="H48">
        <f>LN(H47^4)</f>
        <v>-9.2103403719761818</v>
      </c>
      <c r="I48">
        <f t="shared" ref="I48:O48" si="0">LN(I47^4)</f>
        <v>-18.420680743952367</v>
      </c>
      <c r="J48">
        <f t="shared" si="0"/>
        <v>-27.631021115928547</v>
      </c>
      <c r="K48">
        <f t="shared" si="0"/>
        <v>-36.841361487904727</v>
      </c>
      <c r="L48">
        <f t="shared" si="0"/>
        <v>-46.051701859880914</v>
      </c>
      <c r="M48" s="7">
        <f t="shared" si="0"/>
        <v>-55.262042231857095</v>
      </c>
      <c r="N48" s="7">
        <f t="shared" si="0"/>
        <v>-64.472382603833282</v>
      </c>
      <c r="O48" s="7">
        <f t="shared" si="0"/>
        <v>-73.682722975809455</v>
      </c>
    </row>
    <row r="49" spans="1:15" x14ac:dyDescent="0.25">
      <c r="B49" t="s">
        <v>27</v>
      </c>
      <c r="C49">
        <f>(C53*D53)/1000</f>
        <v>2.4777097057999997</v>
      </c>
      <c r="F49" t="s">
        <v>48</v>
      </c>
      <c r="G49">
        <f t="shared" ref="G49:O49" si="1">$C$49*G48</f>
        <v>0</v>
      </c>
      <c r="H49">
        <f t="shared" si="1"/>
        <v>-22.820549733366967</v>
      </c>
      <c r="I49">
        <f t="shared" si="1"/>
        <v>-45.641099466733941</v>
      </c>
      <c r="J49">
        <f t="shared" si="1"/>
        <v>-68.461649200100908</v>
      </c>
      <c r="K49">
        <f t="shared" si="1"/>
        <v>-91.282198933467868</v>
      </c>
      <c r="L49">
        <f t="shared" si="1"/>
        <v>-114.10274866683484</v>
      </c>
      <c r="M49" s="7">
        <f t="shared" si="1"/>
        <v>-136.92329840020182</v>
      </c>
      <c r="N49" s="7">
        <f t="shared" si="1"/>
        <v>-159.74384813356878</v>
      </c>
      <c r="O49" s="7">
        <f t="shared" si="1"/>
        <v>-182.56439786693574</v>
      </c>
    </row>
    <row r="50" spans="1:15" x14ac:dyDescent="0.25">
      <c r="B50" t="s">
        <v>28</v>
      </c>
      <c r="C50">
        <f>(C54*D54)/1000</f>
        <v>2.853107669615</v>
      </c>
      <c r="F50" t="s">
        <v>48</v>
      </c>
      <c r="G50">
        <f t="shared" ref="G50:O50" si="2">$C$50*G48</f>
        <v>0</v>
      </c>
      <c r="H50">
        <f t="shared" si="2"/>
        <v>-26.278092755049915</v>
      </c>
      <c r="I50">
        <f t="shared" si="2"/>
        <v>-52.556185510099844</v>
      </c>
      <c r="J50">
        <f t="shared" si="2"/>
        <v>-78.834278265149749</v>
      </c>
      <c r="K50">
        <f t="shared" si="2"/>
        <v>-105.11237102019966</v>
      </c>
      <c r="L50">
        <f t="shared" si="2"/>
        <v>-131.3904637752496</v>
      </c>
      <c r="M50" s="7">
        <f t="shared" si="2"/>
        <v>-157.6685565302995</v>
      </c>
      <c r="N50" s="7">
        <f t="shared" si="2"/>
        <v>-183.94664928534942</v>
      </c>
      <c r="O50" s="7">
        <f t="shared" si="2"/>
        <v>-210.22474204039932</v>
      </c>
    </row>
    <row r="51" spans="1:15" x14ac:dyDescent="0.25">
      <c r="B51" s="1"/>
      <c r="C51" s="1"/>
      <c r="D51" s="1"/>
      <c r="E51" s="1"/>
      <c r="F51" s="1"/>
      <c r="M51" s="7"/>
      <c r="N51" s="7"/>
      <c r="O51" s="7"/>
    </row>
    <row r="52" spans="1:15" x14ac:dyDescent="0.25">
      <c r="B52" s="1"/>
      <c r="C52" s="1" t="s">
        <v>12</v>
      </c>
      <c r="D52" s="1" t="s">
        <v>11</v>
      </c>
      <c r="E52" s="1" t="s">
        <v>10</v>
      </c>
      <c r="G52" s="1" t="s">
        <v>9</v>
      </c>
      <c r="M52" s="7"/>
      <c r="N52" s="7"/>
      <c r="O52" s="7"/>
    </row>
    <row r="53" spans="1:15" x14ac:dyDescent="0.25">
      <c r="A53" t="s">
        <v>14</v>
      </c>
      <c r="B53" s="1"/>
      <c r="C53" s="1">
        <f>C46</f>
        <v>8.3144621000000001</v>
      </c>
      <c r="D53" s="1">
        <v>298</v>
      </c>
      <c r="E53" s="1">
        <f>J10</f>
        <v>-142.55999999999995</v>
      </c>
      <c r="F53" s="1"/>
      <c r="G53">
        <f t="shared" ref="G53:O53" si="3">$E$53+(($C$53*$D$53)/1000)*LN(G47^4)</f>
        <v>-142.55999999999995</v>
      </c>
      <c r="H53">
        <f t="shared" si="3"/>
        <v>-165.38054973336691</v>
      </c>
      <c r="I53">
        <f t="shared" si="3"/>
        <v>-188.20109946673389</v>
      </c>
      <c r="J53">
        <f t="shared" si="3"/>
        <v>-211.02164920010085</v>
      </c>
      <c r="K53">
        <f t="shared" si="3"/>
        <v>-233.84219893346781</v>
      </c>
      <c r="L53">
        <f t="shared" si="3"/>
        <v>-256.66274866683477</v>
      </c>
      <c r="M53" s="7">
        <f t="shared" si="3"/>
        <v>-279.48329840020176</v>
      </c>
      <c r="N53" s="7">
        <f t="shared" si="3"/>
        <v>-302.30384813356875</v>
      </c>
      <c r="O53" s="7">
        <f t="shared" si="3"/>
        <v>-325.12439786693568</v>
      </c>
    </row>
    <row r="54" spans="1:15" x14ac:dyDescent="0.25">
      <c r="A54" t="s">
        <v>17</v>
      </c>
      <c r="B54" s="1"/>
      <c r="C54" s="1">
        <f>C46</f>
        <v>8.3144621000000001</v>
      </c>
      <c r="D54" s="1">
        <v>343.15</v>
      </c>
      <c r="E54" s="1">
        <f>L10</f>
        <v>-153.07999999999993</v>
      </c>
      <c r="F54" s="1"/>
      <c r="G54">
        <f t="shared" ref="G54:O54" si="4">$E$54+(($C$54*$D$54)/1000)*LN(G47^4)</f>
        <v>-153.07999999999993</v>
      </c>
      <c r="H54">
        <f t="shared" si="4"/>
        <v>-179.35809275504985</v>
      </c>
      <c r="I54">
        <f t="shared" si="4"/>
        <v>-205.63618551009978</v>
      </c>
      <c r="J54">
        <f t="shared" si="4"/>
        <v>-231.91427826514968</v>
      </c>
      <c r="K54">
        <f t="shared" si="4"/>
        <v>-258.19237102019957</v>
      </c>
      <c r="L54">
        <f t="shared" si="4"/>
        <v>-284.47046377524953</v>
      </c>
      <c r="M54" s="7">
        <f t="shared" si="4"/>
        <v>-310.74855653029942</v>
      </c>
      <c r="N54" s="7">
        <f t="shared" si="4"/>
        <v>-337.02664928534932</v>
      </c>
      <c r="O54" s="7">
        <f t="shared" si="4"/>
        <v>-363.30474204039922</v>
      </c>
    </row>
    <row r="55" spans="1:15" x14ac:dyDescent="0.25">
      <c r="A55" s="1"/>
      <c r="B55" s="1"/>
      <c r="C55" s="1"/>
    </row>
    <row r="56" spans="1:15" x14ac:dyDescent="0.25">
      <c r="A56" s="1"/>
      <c r="B56" s="1"/>
      <c r="C56" s="1"/>
    </row>
    <row r="57" spans="1:15" x14ac:dyDescent="0.25">
      <c r="C57" s="1"/>
      <c r="E57" t="s">
        <v>15</v>
      </c>
      <c r="G57" s="13">
        <f t="shared" ref="G57:L57" si="5">$J$12</f>
        <v>-195</v>
      </c>
      <c r="H57" s="13">
        <f t="shared" si="5"/>
        <v>-195</v>
      </c>
      <c r="I57" s="13">
        <f t="shared" si="5"/>
        <v>-195</v>
      </c>
      <c r="J57" s="13">
        <f t="shared" si="5"/>
        <v>-195</v>
      </c>
      <c r="K57" s="13">
        <f t="shared" si="5"/>
        <v>-195</v>
      </c>
      <c r="L57" s="13">
        <f t="shared" si="5"/>
        <v>-195</v>
      </c>
    </row>
    <row r="58" spans="1:15" x14ac:dyDescent="0.25">
      <c r="E58" t="s">
        <v>16</v>
      </c>
      <c r="G58" s="13">
        <f t="shared" ref="G58:L58" si="6">$L$12</f>
        <v>-198.62</v>
      </c>
      <c r="H58" s="13">
        <f t="shared" si="6"/>
        <v>-198.62</v>
      </c>
      <c r="I58" s="13">
        <f t="shared" si="6"/>
        <v>-198.62</v>
      </c>
      <c r="J58" s="13">
        <f t="shared" si="6"/>
        <v>-198.62</v>
      </c>
      <c r="K58" s="13">
        <f t="shared" si="6"/>
        <v>-198.62</v>
      </c>
      <c r="L58" s="13">
        <f t="shared" si="6"/>
        <v>-198.62</v>
      </c>
    </row>
    <row r="59" spans="1:15" x14ac:dyDescent="0.25">
      <c r="E59" t="s">
        <v>18</v>
      </c>
      <c r="G59" s="13">
        <f t="shared" ref="G59:L59" si="7">$J$11</f>
        <v>-231.7800000000002</v>
      </c>
      <c r="H59" s="13">
        <f t="shared" si="7"/>
        <v>-231.7800000000002</v>
      </c>
      <c r="I59" s="13">
        <f t="shared" si="7"/>
        <v>-231.7800000000002</v>
      </c>
      <c r="J59" s="13">
        <f t="shared" si="7"/>
        <v>-231.7800000000002</v>
      </c>
      <c r="K59" s="13">
        <f t="shared" si="7"/>
        <v>-231.7800000000002</v>
      </c>
      <c r="L59" s="13">
        <f t="shared" si="7"/>
        <v>-231.7800000000002</v>
      </c>
    </row>
    <row r="60" spans="1:15" x14ac:dyDescent="0.25">
      <c r="E60" t="s">
        <v>19</v>
      </c>
      <c r="G60" s="13">
        <f t="shared" ref="G60:L60" si="8">$L$11</f>
        <v>-239.74</v>
      </c>
      <c r="H60" s="13">
        <f t="shared" si="8"/>
        <v>-239.74</v>
      </c>
      <c r="I60" s="13">
        <f t="shared" si="8"/>
        <v>-239.74</v>
      </c>
      <c r="J60" s="13">
        <f t="shared" si="8"/>
        <v>-239.74</v>
      </c>
      <c r="K60" s="13">
        <f t="shared" si="8"/>
        <v>-239.74</v>
      </c>
      <c r="L60" s="13">
        <f t="shared" si="8"/>
        <v>-239.74</v>
      </c>
    </row>
    <row r="67" spans="9:13" x14ac:dyDescent="0.25">
      <c r="I67" s="9" t="s">
        <v>45</v>
      </c>
      <c r="K67" t="s">
        <v>23</v>
      </c>
      <c r="L67" t="s">
        <v>22</v>
      </c>
    </row>
    <row r="69" spans="9:13" x14ac:dyDescent="0.25">
      <c r="K69" t="s">
        <v>6</v>
      </c>
      <c r="L69" t="s">
        <v>6</v>
      </c>
    </row>
    <row r="70" spans="9:13" x14ac:dyDescent="0.25">
      <c r="I70" t="s">
        <v>14</v>
      </c>
      <c r="J70" s="1"/>
      <c r="K70" s="11">
        <f>(EXP((G57-G53)/C49))^(1/4)</f>
        <v>5.0358308344873983E-3</v>
      </c>
      <c r="L70" s="11">
        <f>(EXP((G59-G53)/C49))^(1/4)</f>
        <v>1.2313056562933227E-4</v>
      </c>
    </row>
    <row r="71" spans="9:13" x14ac:dyDescent="0.25">
      <c r="I71" t="s">
        <v>17</v>
      </c>
      <c r="J71" s="1"/>
      <c r="K71" s="11">
        <f>(EXP((G58-G54)/C50))^(1/4)</f>
        <v>1.849258045016745E-2</v>
      </c>
      <c r="L71" s="11">
        <f>(EXP((G60-G54)/C50))^(1/4)</f>
        <v>5.0372786677454486E-4</v>
      </c>
    </row>
    <row r="72" spans="9:13" x14ac:dyDescent="0.25">
      <c r="M72" s="1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Glucose oxidation</vt:lpstr>
    </vt:vector>
  </TitlesOfParts>
  <Company>Wageningen UR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Bielen, Bram</dc:creator>
  <cp:lastModifiedBy>Bielen, Bram</cp:lastModifiedBy>
  <cp:lastPrinted>2012-10-30T13:24:12Z</cp:lastPrinted>
  <dcterms:created xsi:type="dcterms:W3CDTF">2012-10-23T11:36:10Z</dcterms:created>
  <dcterms:modified xsi:type="dcterms:W3CDTF">2013-01-06T14:23:59Z</dcterms:modified>
</cp:coreProperties>
</file>